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1FF89761-C006-4DBD-B2C1-83C029C0BF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9" i="20" l="1"/>
  <c r="F40" i="20" s="1"/>
  <c r="E39" i="20"/>
  <c r="E40" i="20" s="1"/>
  <c r="D39" i="20"/>
  <c r="D40" i="20" s="1"/>
  <c r="F30" i="20"/>
  <c r="F31" i="20" s="1"/>
  <c r="E30" i="20"/>
  <c r="E31" i="20" s="1"/>
  <c r="D30" i="20"/>
  <c r="D31" i="20" s="1"/>
  <c r="F23" i="20"/>
  <c r="F24" i="20" s="1"/>
  <c r="E23" i="20"/>
  <c r="E24" i="20" s="1"/>
  <c r="D23" i="20"/>
  <c r="D24" i="20" s="1"/>
  <c r="F15" i="20"/>
  <c r="F16" i="20" s="1"/>
  <c r="E15" i="20"/>
  <c r="E16" i="20" s="1"/>
  <c r="D15" i="20"/>
  <c r="D16" i="20" s="1"/>
  <c r="F12" i="20"/>
  <c r="E12" i="20"/>
  <c r="D12" i="20"/>
  <c r="L28" i="16" l="1"/>
  <c r="M28" i="16"/>
  <c r="N28" i="16"/>
  <c r="L59" i="16"/>
  <c r="M59" i="16"/>
  <c r="N59" i="16"/>
  <c r="L76" i="16"/>
  <c r="M76" i="16"/>
  <c r="N76" i="16"/>
  <c r="N86" i="16"/>
  <c r="M86" i="16"/>
  <c r="L86" i="16"/>
  <c r="L38" i="16"/>
  <c r="M38" i="16"/>
  <c r="N38" i="16"/>
  <c r="L20" i="16"/>
  <c r="M20" i="16"/>
  <c r="N20" i="16"/>
  <c r="L49" i="16"/>
  <c r="M49" i="16"/>
  <c r="N49" i="16"/>
  <c r="L45" i="16"/>
  <c r="M45" i="16"/>
  <c r="N45" i="16"/>
  <c r="L62" i="16"/>
  <c r="M62" i="16"/>
  <c r="N62" i="16"/>
  <c r="L33" i="16"/>
  <c r="M33" i="16"/>
  <c r="N33" i="16"/>
  <c r="L69" i="16"/>
  <c r="M69" i="16"/>
  <c r="N69" i="16"/>
  <c r="N65" i="16"/>
  <c r="M65" i="16"/>
  <c r="L65" i="16"/>
  <c r="L83" i="16"/>
  <c r="M83" i="16"/>
  <c r="N83" i="16"/>
  <c r="I9" i="15"/>
  <c r="I10" i="15" s="1"/>
  <c r="H9" i="15"/>
  <c r="H10" i="15" s="1"/>
  <c r="G9" i="15"/>
  <c r="G10" i="15" s="1"/>
  <c r="M70" i="16" l="1"/>
  <c r="N70" i="16"/>
  <c r="L70" i="16"/>
  <c r="L24" i="16"/>
  <c r="L50" i="16" s="1"/>
  <c r="M24" i="16"/>
  <c r="M50" i="16" s="1"/>
  <c r="N24" i="16"/>
  <c r="N50" i="16" s="1"/>
  <c r="L89" i="16"/>
  <c r="L90" i="16" s="1"/>
  <c r="M89" i="16"/>
  <c r="M90" i="16" s="1"/>
  <c r="N89" i="16"/>
  <c r="N90" i="16" s="1"/>
  <c r="N91" i="16" l="1"/>
  <c r="I5" i="12" s="1"/>
  <c r="M91" i="16"/>
  <c r="D5" i="12" s="1"/>
  <c r="L91" i="16"/>
  <c r="N5" i="12" s="1"/>
  <c r="E9" i="12"/>
  <c r="J9" i="12" l="1"/>
  <c r="E10" i="12" l="1"/>
  <c r="J10" i="12"/>
</calcChain>
</file>

<file path=xl/sharedStrings.xml><?xml version="1.0" encoding="utf-8"?>
<sst xmlns="http://schemas.openxmlformats.org/spreadsheetml/2006/main" count="546" uniqueCount="337">
  <si>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</si>
  <si>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</si>
  <si>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</si>
  <si>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</si>
  <si>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</si>
  <si>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</si>
  <si>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</si>
  <si>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</si>
  <si>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</si>
  <si>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</si>
  <si>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</si>
  <si>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</si>
  <si>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</si>
  <si>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</si>
  <si>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</si>
  <si>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</si>
  <si>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</si>
  <si>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</si>
  <si>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</si>
  <si>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</si>
  <si>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</si>
  <si>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</si>
  <si>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</si>
  <si>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</si>
  <si>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</si>
  <si>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</si>
  <si>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</si>
  <si>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</si>
  <si>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</si>
  <si>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</si>
  <si>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</si>
  <si>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</si>
  <si>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</si>
  <si>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</si>
  <si>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</si>
  <si>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</si>
  <si>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</si>
  <si>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</si>
  <si>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</si>
  <si>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</si>
  <si>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</si>
  <si>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</si>
  <si>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</si>
  <si>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</si>
  <si>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</si>
  <si>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</si>
  <si>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</si>
  <si>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</si>
  <si>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</si>
  <si>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</si>
  <si>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</si>
  <si>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</si>
  <si>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</si>
  <si>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</si>
  <si>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</si>
  <si>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</si>
  <si>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</si>
  <si>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</si>
  <si>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</si>
  <si>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</si>
  <si>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</si>
  <si>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</si>
  <si>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</si>
  <si>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</si>
  <si>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</si>
  <si>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</si>
  <si>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</si>
  <si>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</si>
  <si>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</si>
  <si>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</si>
  <si>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</si>
  <si>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</si>
  <si>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</si>
  <si>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</si>
  <si>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</si>
  <si>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</si>
  <si>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</si>
  <si>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</si>
  <si>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</si>
  <si>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</si>
  <si>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</si>
  <si>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</si>
  <si>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</si>
  <si>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</si>
  <si>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</si>
  <si>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</si>
  <si>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</si>
  <si>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</si>
  <si>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</si>
  <si>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</si>
  <si>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</si>
  <si>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</si>
  <si>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</si>
  <si>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</si>
  <si>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</si>
  <si>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</si>
  <si>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</si>
  <si>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</si>
  <si>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</si>
  <si>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</si>
  <si>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</si>
  <si>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</si>
  <si>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</si>
  <si>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</si>
  <si>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</si>
  <si>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</si>
  <si>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</si>
  <si>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</si>
  <si>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</si>
  <si>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</si>
  <si>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</si>
  <si>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</si>
  <si>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</si>
  <si>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</si>
  <si>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</si>
  <si>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</si>
  <si>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</si>
  <si>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</si>
  <si>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</si>
  <si>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Total of Non Regular</t>
  </si>
  <si>
    <t>BAAI</t>
  </si>
  <si>
    <t>Arab Islamic Bank</t>
  </si>
  <si>
    <t>IRMC</t>
  </si>
  <si>
    <t>Sama Baghdad Exchange</t>
  </si>
  <si>
    <t>FSBE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</si>
  <si>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</si>
  <si>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</si>
  <si>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</si>
  <si>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</si>
  <si>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</si>
  <si>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</si>
  <si>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</si>
  <si>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</si>
  <si>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</si>
  <si>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</si>
  <si>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</si>
  <si>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</si>
  <si>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</si>
  <si>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</si>
  <si>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</si>
  <si>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</si>
  <si>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</si>
  <si>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</si>
  <si>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</si>
  <si>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</si>
  <si>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</si>
  <si>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</si>
  <si>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</si>
  <si>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</si>
  <si>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</si>
  <si>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</si>
  <si>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</si>
  <si>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</si>
  <si>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</si>
  <si>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</si>
  <si>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</si>
  <si>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</si>
  <si>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</si>
  <si>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</si>
  <si>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</si>
  <si>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</si>
  <si>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</si>
  <si>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</si>
  <si>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</si>
  <si>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</si>
  <si>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</si>
  <si>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</si>
  <si>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Al-Ahlyia agricultural production</t>
  </si>
  <si>
    <t>AAHP</t>
  </si>
  <si>
    <t>Credit Bank Of Iraq</t>
  </si>
  <si>
    <t>BROI</t>
  </si>
  <si>
    <t>Agricultural Products Meat</t>
  </si>
  <si>
    <t>AIPM</t>
  </si>
  <si>
    <t xml:space="preserve">Gulf Insurance </t>
  </si>
  <si>
    <t>NGIR</t>
  </si>
  <si>
    <t>Total of Agricultural Sector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</si>
  <si>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</si>
  <si>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</si>
  <si>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</si>
  <si>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</si>
  <si>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</si>
  <si>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</si>
  <si>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</si>
  <si>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</si>
  <si>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</si>
  <si>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</si>
  <si>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</si>
  <si>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</si>
  <si>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</si>
  <si>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</si>
  <si>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</si>
  <si>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</si>
  <si>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</si>
  <si>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</si>
  <si>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</si>
  <si>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</si>
  <si>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</si>
  <si>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</si>
  <si>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</si>
  <si>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</si>
  <si>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</si>
  <si>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</si>
  <si>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</si>
  <si>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</si>
  <si>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</si>
  <si>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</si>
  <si>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</si>
  <si>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</si>
  <si>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</si>
  <si>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</si>
  <si>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</si>
  <si>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</si>
  <si>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</si>
  <si>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</si>
  <si>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</si>
  <si>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</si>
  <si>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</si>
  <si>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</si>
  <si>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</si>
  <si>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</si>
  <si>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</si>
  <si>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</si>
  <si>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</si>
  <si>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</si>
  <si>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</si>
  <si>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</si>
  <si>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</si>
  <si>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</si>
  <si>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</si>
  <si>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</si>
  <si>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</si>
  <si>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</si>
  <si>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</si>
  <si>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</si>
  <si>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</si>
  <si>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Al-Mashreq Al-Arabi Islamic Bank</t>
  </si>
  <si>
    <t>BAMS</t>
  </si>
  <si>
    <t>VWIF</t>
  </si>
  <si>
    <t>AL-Wiaam for Financial Investment</t>
  </si>
  <si>
    <t>Karmal Brokerage</t>
  </si>
  <si>
    <t>FKSX</t>
  </si>
  <si>
    <t>Electronic Industry</t>
  </si>
  <si>
    <t>IELI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</si>
  <si>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</si>
  <si>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</si>
  <si>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</si>
  <si>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</si>
  <si>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</si>
  <si>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</si>
  <si>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</si>
  <si>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</si>
  <si>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</si>
  <si>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</si>
  <si>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</si>
  <si>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</si>
  <si>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</si>
  <si>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</si>
  <si>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</si>
  <si>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</si>
  <si>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</si>
  <si>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</si>
  <si>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</si>
  <si>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</si>
  <si>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</si>
  <si>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</si>
  <si>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</si>
  <si>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</si>
  <si>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</si>
  <si>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</si>
  <si>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</si>
  <si>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</si>
  <si>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</si>
  <si>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</si>
  <si>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</si>
  <si>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</si>
  <si>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Al-Warka Bank</t>
  </si>
  <si>
    <t>BWAI</t>
  </si>
  <si>
    <t>Tourist Village of Mosul dam</t>
  </si>
  <si>
    <t>HTVM</t>
  </si>
  <si>
    <t>Ashour Hotel</t>
  </si>
  <si>
    <t>HASH</t>
  </si>
  <si>
    <t>IMCI</t>
  </si>
  <si>
    <t>Modern chemical industries</t>
  </si>
  <si>
    <t>Al-Sadeer Hotel</t>
  </si>
  <si>
    <t>HSAD</t>
  </si>
  <si>
    <t>IIDP</t>
  </si>
  <si>
    <t>Iraqi Date Processing and Marketing</t>
  </si>
  <si>
    <t>IICM</t>
  </si>
  <si>
    <t>Iraqi Carton Manufactories</t>
  </si>
  <si>
    <t xml:space="preserve">   </t>
  </si>
  <si>
    <t>Zain lnsurance Company</t>
  </si>
  <si>
    <t>NZA</t>
  </si>
  <si>
    <t>Dar Altheqa Insurance Company</t>
  </si>
  <si>
    <t>NDAR</t>
  </si>
  <si>
    <t>AL-Anssari Islamic Bank</t>
  </si>
  <si>
    <t>BANS</t>
  </si>
  <si>
    <t>Al-Sanam Islamic Bank</t>
  </si>
  <si>
    <t>BSAN</t>
  </si>
  <si>
    <t>Total Of Money Service Sector</t>
  </si>
  <si>
    <t xml:space="preserve">Total </t>
  </si>
  <si>
    <t>Almaseer lnsurance Company</t>
  </si>
  <si>
    <t>NMAS</t>
  </si>
  <si>
    <t>Ibdaa Al-sharq Alwast General Contracting</t>
  </si>
  <si>
    <t>SIBD</t>
  </si>
  <si>
    <t>Mansour Hotel</t>
  </si>
  <si>
    <t>HMAN</t>
  </si>
  <si>
    <t>Total of  Insurance Sector</t>
  </si>
  <si>
    <t>ISX Trading Indices of Sunday 12/7/2026</t>
  </si>
  <si>
    <t>Bulletin No (119)</t>
  </si>
  <si>
    <t>Sunday 12/7/2026</t>
  </si>
  <si>
    <t>Iraq Stock Exchange not trading companies of Sunday 12/7/2026</t>
  </si>
  <si>
    <t xml:space="preserve">OTC Platform Trading Bulletin No (119) </t>
  </si>
  <si>
    <t xml:space="preserve">Regular Market Bulletin No (119) </t>
  </si>
  <si>
    <t>Second Platform Market Bulletin No (119)</t>
  </si>
  <si>
    <t xml:space="preserve">Undisclosed Platform Companies Bulletin No (119) </t>
  </si>
  <si>
    <t>ت</t>
  </si>
  <si>
    <t>Non Iraqis' Bulletin  Sunday  July 12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</si>
  <si>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</si>
  <si>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</si>
  <si>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</si>
  <si>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</si>
  <si>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</si>
  <si>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Commercial Bank of Iraq </t>
  </si>
  <si>
    <t xml:space="preserve">Investment Bank of Iraq </t>
  </si>
  <si>
    <t xml:space="preserve">National Bank Of Iraq </t>
  </si>
  <si>
    <t>Total Bank sector</t>
  </si>
  <si>
    <t xml:space="preserve">Asia cell </t>
  </si>
  <si>
    <t>Total Telecommunication sector</t>
  </si>
  <si>
    <t>Non Iraqi Trading of Regular Market (Sell)</t>
  </si>
  <si>
    <t>Non Iraqi Trading of Second Market (BUY)</t>
  </si>
  <si>
    <t>No. of trades</t>
  </si>
  <si>
    <t xml:space="preserve">Traded Volume </t>
  </si>
  <si>
    <t xml:space="preserve">Traded Value </t>
  </si>
  <si>
    <t>Non Iraqi Trading of Undisclosed Platform (Sell)</t>
  </si>
  <si>
    <t>Industry Sector</t>
  </si>
  <si>
    <t>National Chemical &amp;Plastic Industries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</si>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</sst>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301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9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137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130" xfId="1892" applyFont="1" applyBorder="1" applyAlignment="1">
      <alignment horizontal="center" vertical="center"/>
    </xf>
    <xf numFmtId="0" fontId="8" fillId="0" borderId="136" xfId="1892" applyFont="1" applyBorder="1" applyAlignment="1">
      <alignment horizontal="center" vertical="center"/>
    </xf>
    <xf numFmtId="0" fontId="8" fillId="0" borderId="13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8" fillId="0" borderId="96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0" fontId="8" fillId="0" borderId="136" xfId="1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5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5" fillId="4" borderId="139" xfId="1500" applyNumberFormat="1" applyFont="1" applyFill="1" applyBorder="1" applyAlignment="1">
      <alignment horizontal="center" vertical="center" wrapText="1"/>
    </xf>
    <xf numFmtId="167" fontId="85" fillId="60" borderId="139" xfId="1500" applyNumberFormat="1" applyFont="1" applyFill="1" applyBorder="1" applyAlignment="1">
      <alignment horizontal="center" vertical="center" wrapText="1"/>
    </xf>
    <xf numFmtId="0" fontId="83" fillId="0" borderId="130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0" fontId="83" fillId="0" borderId="131" xfId="5" applyFont="1" applyBorder="1" applyAlignment="1">
      <alignment vertical="center"/>
    </xf>
    <xf numFmtId="1" fontId="83" fillId="0" borderId="131" xfId="1500" applyNumberFormat="1" applyFont="1" applyBorder="1" applyAlignment="1">
      <alignment horizontal="center" vertical="center"/>
    </xf>
    <xf numFmtId="167" fontId="83" fillId="0" borderId="131" xfId="1500" applyNumberFormat="1" applyFont="1" applyBorder="1" applyAlignment="1">
      <alignment horizontal="center" vertical="center"/>
    </xf>
    <xf numFmtId="0" fontId="83" fillId="0" borderId="130" xfId="0" applyFont="1" applyBorder="1" applyAlignment="1">
      <alignment vertical="center"/>
    </xf>
    <xf numFmtId="0" fontId="79" fillId="0" borderId="132" xfId="0" applyFont="1" applyBorder="1"/>
    <xf numFmtId="167" fontId="83" fillId="0" borderId="130" xfId="1500" applyNumberFormat="1" applyFont="1" applyBorder="1" applyAlignment="1">
      <alignment horizontal="center" vertical="center"/>
    </xf>
    <xf numFmtId="167" fontId="83" fillId="0" borderId="136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167" fontId="83" fillId="0" borderId="131" xfId="1500" applyNumberFormat="1" applyFont="1" applyBorder="1" applyAlignment="1">
      <alignment vertical="center"/>
    </xf>
    <xf numFmtId="0" fontId="83" fillId="0" borderId="130" xfId="0" applyFont="1" applyBorder="1" applyAlignment="1">
      <alignment horizontal="left" vertical="center"/>
    </xf>
    <xf numFmtId="0" fontId="83" fillId="0" borderId="132" xfId="0" applyFont="1" applyBorder="1" applyAlignment="1">
      <alignment horizontal="left"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9" xfId="0" applyFont="1" applyFill="1" applyBorder="1" applyAlignment="1">
      <alignment vertical="center" wrapText="1"/>
    </xf>
    <xf numFmtId="1" fontId="83" fillId="4" borderId="139" xfId="1500" applyNumberFormat="1" applyFont="1" applyFill="1" applyBorder="1" applyAlignment="1">
      <alignment horizontal="center" vertical="center" wrapText="1"/>
    </xf>
    <xf numFmtId="167" fontId="83" fillId="60" borderId="139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167" fontId="83" fillId="0" borderId="130" xfId="1500" applyNumberFormat="1" applyFont="1" applyBorder="1" applyAlignment="1">
      <alignment horizontal="left" vertical="center"/>
    </xf>
    <xf numFmtId="167" fontId="83" fillId="0" borderId="132" xfId="1500" applyNumberFormat="1" applyFont="1" applyBorder="1" applyAlignment="1">
      <alignment horizontal="left" vertical="center"/>
    </xf>
    <xf numFmtId="167" fontId="86" fillId="0" borderId="18" xfId="1500" applyNumberFormat="1" applyFont="1" applyBorder="1" applyAlignment="1">
      <alignment horizontal="left"/>
    </xf>
    <xf numFmtId="0" fontId="85" fillId="4" borderId="131" xfId="0" applyFont="1" applyFill="1" applyBorder="1" applyAlignment="1">
      <alignment vertical="center" wrapText="1"/>
    </xf>
    <xf numFmtId="0" fontId="83" fillId="60" borderId="131" xfId="0" applyFont="1" applyFill="1" applyBorder="1" applyAlignment="1">
      <alignment horizontal="center" vertical="center" wrapText="1"/>
    </xf>
    <xf numFmtId="1" fontId="85" fillId="4" borderId="131" xfId="1500" applyNumberFormat="1" applyFont="1" applyFill="1" applyBorder="1" applyAlignment="1">
      <alignment horizontal="center" vertical="center" wrapText="1"/>
    </xf>
    <xf numFmtId="167" fontId="85" fillId="60" borderId="131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167" fontId="83" fillId="0" borderId="139" xfId="1500" applyNumberFormat="1" applyFont="1" applyBorder="1" applyAlignment="1">
      <alignment vertical="center"/>
    </xf>
    <xf numFmtId="0" fontId="88" fillId="0" borderId="0" xfId="0" applyFont="1"/>
    <xf numFmtId="167" fontId="78" fillId="0" borderId="0" xfId="1500" applyNumberFormat="1" applyFont="1"/>
    <xf numFmtId="167" fontId="89" fillId="0" borderId="0" xfId="1500" applyNumberFormat="1" applyFont="1" applyFill="1" applyAlignment="1">
      <alignment horizontal="left"/>
    </xf>
    <xf numFmtId="167" fontId="83" fillId="0" borderId="131" xfId="1500" applyNumberFormat="1" applyFont="1" applyBorder="1" applyAlignment="1">
      <alignment horizontal="left" vertical="top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1076326</xdr:colOff>
      <xdr:row>0</xdr:row>
      <xdr:rowOff>0</xdr:rowOff>
    </xdr:from>
    <xdr:to>
      <xdr:col>13</xdr:col>
      <xdr:colOff>2400302</xdr:colOff>
      <xdr:row>3</xdr:row>
      <xdr:rowOff>133623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06126" y="0"/>
          <a:ext cx="1323976" cy="12861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76200</xdr:rowOff>
    </xdr:from>
    <xdr:to>
      <xdr:col>6</xdr:col>
      <xdr:colOff>1323975</xdr:colOff>
      <xdr:row>23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CCF7D0-C23B-AE05-5FDE-050A8BBEB4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67275"/>
          <a:ext cx="5934075" cy="2781300"/>
        </a:xfrm>
        <a:prstGeom prst="rect">
          <a:avLst/>
        </a:prstGeom>
      </xdr:spPr>
    </xdr:pic>
    <xdr:clientData/>
  </xdr:twoCellAnchor>
  <xdr:twoCellAnchor editAs="oneCell">
    <xdr:from>
      <xdr:col>6</xdr:col>
      <xdr:colOff>1343025</xdr:colOff>
      <xdr:row>15</xdr:row>
      <xdr:rowOff>66675</xdr:rowOff>
    </xdr:from>
    <xdr:to>
      <xdr:col>13</xdr:col>
      <xdr:colOff>2476500</xdr:colOff>
      <xdr:row>22</xdr:row>
      <xdr:rowOff>473152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027CDC0-A359-BC0B-63DC-ACEF6EC0C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76975" y="4857750"/>
          <a:ext cx="6029325" cy="2787727"/>
        </a:xfrm>
        <a:prstGeom prst="rect">
          <a:avLst/>
        </a:prstGeom>
      </xdr:spPr>
    </xdr:pic>
    <xdr:clientData/>
  </xdr:twoCellAnchor>
  <xdr:twoCellAnchor editAs="oneCell">
    <xdr:from>
      <xdr:col>10</xdr:col>
      <xdr:colOff>104775</xdr:colOff>
      <xdr:row>5</xdr:row>
      <xdr:rowOff>304800</xdr:rowOff>
    </xdr:from>
    <xdr:to>
      <xdr:col>13</xdr:col>
      <xdr:colOff>2476500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E427E62-B0BA-C686-449E-C7EC79B9B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96350" y="1952625"/>
          <a:ext cx="3409950" cy="2552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299416</xdr:colOff>
      <xdr:row>0</xdr:row>
      <xdr:rowOff>133350</xdr:rowOff>
    </xdr:from>
    <xdr:to>
      <xdr:col>10</xdr:col>
      <xdr:colOff>1382367</xdr:colOff>
      <xdr:row>2</xdr:row>
      <xdr:rowOff>403806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2541" y="133350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C90638A-4148-7D38-8C39-E4866B9A1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57750" cy="28289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0</xdr:rowOff>
    </xdr:from>
    <xdr:to>
      <xdr:col>10</xdr:col>
      <xdr:colOff>1428751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7D3E840-C3B0-8148-BAF3-8B517AC66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5"/>
          <a:ext cx="5010150" cy="2828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70</xdr:row>
      <xdr:rowOff>28256</xdr:rowOff>
    </xdr:from>
    <xdr:to>
      <xdr:col>13</xdr:col>
      <xdr:colOff>1522971</xdr:colOff>
      <xdr:row>70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50</xdr:row>
      <xdr:rowOff>23547</xdr:rowOff>
    </xdr:from>
    <xdr:to>
      <xdr:col>13</xdr:col>
      <xdr:colOff>1497013</xdr:colOff>
      <xdr:row>50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1178429</xdr:colOff>
      <xdr:row>0</xdr:row>
      <xdr:rowOff>0</xdr:rowOff>
    </xdr:from>
    <xdr:to>
      <xdr:col>5</xdr:col>
      <xdr:colOff>1152525</xdr:colOff>
      <xdr:row>4</xdr:row>
      <xdr:rowOff>161925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9004" y="0"/>
          <a:ext cx="1259971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396875</xdr:colOff>
      <xdr:row>0</xdr:row>
      <xdr:rowOff>0</xdr:rowOff>
    </xdr:from>
    <xdr:to>
      <xdr:col>8</xdr:col>
      <xdr:colOff>1536926</xdr:colOff>
      <xdr:row>5</xdr:row>
      <xdr:rowOff>7070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53A8D9-AB3C-2C80-54EC-6AF580697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1625" y="0"/>
          <a:ext cx="1140051" cy="9754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4"/>
  <sheetViews>
    <sheetView tabSelected="1" zoomScaleNormal="100" workbookViewId="0">
      <selection activeCell="P13" sqref="P13:P1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1.5" customHeight="1">
      <c r="B1" s="140" t="s">
        <v>0</v>
      </c>
      <c r="C1" s="141"/>
      <c r="D1" s="142"/>
      <c r="E1" s="143"/>
      <c r="F1" s="144"/>
      <c r="G1" s="144"/>
      <c r="H1" s="144"/>
      <c r="I1" s="144"/>
      <c r="J1" s="144"/>
      <c r="K1" s="145"/>
      <c r="L1" s="19"/>
      <c r="M1" s="19"/>
      <c r="N1" s="19"/>
    </row>
    <row r="2" spans="2:16" ht="30" customHeight="1">
      <c r="B2" s="153" t="s">
        <v>308</v>
      </c>
      <c r="C2" s="154"/>
      <c r="D2" s="155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29.25" customHeight="1">
      <c r="B3" s="146" t="s">
        <v>307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8"/>
    </row>
    <row r="4" spans="2:16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49" t="s">
        <v>62</v>
      </c>
      <c r="C5" s="150"/>
      <c r="D5" s="151">
        <f>'Bullient '!M91+OTC!H10</f>
        <v>835670077</v>
      </c>
      <c r="E5" s="152"/>
      <c r="F5" s="23"/>
      <c r="G5" s="149" t="s">
        <v>63</v>
      </c>
      <c r="H5" s="150"/>
      <c r="I5" s="151">
        <f>'Bullient '!N91+OTC!I10</f>
        <v>1049691187.7700001</v>
      </c>
      <c r="J5" s="152"/>
      <c r="K5" s="24"/>
      <c r="L5" s="149" t="s">
        <v>8</v>
      </c>
      <c r="M5" s="150"/>
      <c r="N5" s="25">
        <f>'Bullient '!L91+OTC!G10</f>
        <v>1290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34"/>
      <c r="L6" s="135"/>
      <c r="M6" s="136"/>
      <c r="N6" s="28"/>
    </row>
    <row r="7" spans="2:16" ht="24.95" customHeight="1">
      <c r="B7" s="137" t="s">
        <v>1</v>
      </c>
      <c r="C7" s="138"/>
      <c r="D7" s="139"/>
      <c r="E7" s="29">
        <v>1014.74</v>
      </c>
      <c r="F7" s="30"/>
      <c r="G7" s="137" t="s">
        <v>5</v>
      </c>
      <c r="H7" s="138"/>
      <c r="I7" s="139"/>
      <c r="J7" s="29">
        <v>1269.77</v>
      </c>
      <c r="K7" s="133"/>
      <c r="L7" s="128"/>
      <c r="M7" s="129"/>
      <c r="N7" s="18"/>
    </row>
    <row r="8" spans="2:16" ht="24.95" customHeight="1">
      <c r="B8" s="137" t="s">
        <v>2</v>
      </c>
      <c r="C8" s="138"/>
      <c r="D8" s="139"/>
      <c r="E8" s="29">
        <v>1016.21</v>
      </c>
      <c r="F8" s="31"/>
      <c r="G8" s="137" t="s">
        <v>6</v>
      </c>
      <c r="H8" s="138"/>
      <c r="I8" s="139"/>
      <c r="J8" s="29">
        <v>1275.33</v>
      </c>
      <c r="K8" s="133"/>
      <c r="L8" s="128"/>
      <c r="M8" s="129"/>
      <c r="N8" s="18"/>
    </row>
    <row r="9" spans="2:16" ht="24.95" customHeight="1">
      <c r="B9" s="130" t="s">
        <v>3</v>
      </c>
      <c r="C9" s="131"/>
      <c r="D9" s="132"/>
      <c r="E9" s="126">
        <f>((E7/E8)-1)*100</f>
        <v>-0.14465514017771852</v>
      </c>
      <c r="F9" s="31"/>
      <c r="G9" s="130" t="s">
        <v>3</v>
      </c>
      <c r="H9" s="131"/>
      <c r="I9" s="132"/>
      <c r="J9" s="126">
        <f>((J7/J8)-1)*100</f>
        <v>-0.43596559321900097</v>
      </c>
      <c r="K9" s="133"/>
      <c r="L9" s="128"/>
      <c r="M9" s="129"/>
      <c r="N9" s="18"/>
    </row>
    <row r="10" spans="2:16" ht="24.95" customHeight="1">
      <c r="B10" s="130" t="s">
        <v>4</v>
      </c>
      <c r="C10" s="131"/>
      <c r="D10" s="132"/>
      <c r="E10" s="126">
        <f>E7-E8</f>
        <v>-1.4700000000000273</v>
      </c>
      <c r="F10" s="21"/>
      <c r="G10" s="130" t="s">
        <v>4</v>
      </c>
      <c r="H10" s="131"/>
      <c r="I10" s="132"/>
      <c r="J10" s="126">
        <f>J7-J8</f>
        <v>-5.5599999999999454</v>
      </c>
      <c r="K10" s="133"/>
      <c r="L10" s="128"/>
      <c r="M10" s="129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27"/>
      <c r="L11" s="128"/>
      <c r="M11" s="129"/>
      <c r="N11" s="18"/>
      <c r="O11" s="32"/>
    </row>
    <row r="12" spans="2:16" ht="24.95" customHeight="1">
      <c r="B12" s="37" t="s">
        <v>9</v>
      </c>
      <c r="C12" s="38">
        <v>103</v>
      </c>
      <c r="D12" s="39" t="s">
        <v>64</v>
      </c>
      <c r="E12" s="38">
        <v>17</v>
      </c>
      <c r="F12" s="21"/>
      <c r="G12" s="40" t="s">
        <v>69</v>
      </c>
      <c r="H12" s="38">
        <v>36</v>
      </c>
      <c r="I12" s="39" t="s">
        <v>64</v>
      </c>
      <c r="J12" s="38">
        <v>16</v>
      </c>
      <c r="K12" s="133"/>
      <c r="L12" s="128"/>
      <c r="M12" s="129"/>
      <c r="N12" s="18"/>
      <c r="O12" s="32"/>
      <c r="P12" s="1" t="s">
        <v>289</v>
      </c>
    </row>
    <row r="13" spans="2:16" ht="24.95" customHeight="1">
      <c r="B13" s="37" t="s">
        <v>68</v>
      </c>
      <c r="C13" s="38">
        <v>51</v>
      </c>
      <c r="D13" s="39" t="s">
        <v>64</v>
      </c>
      <c r="E13" s="38">
        <v>1</v>
      </c>
      <c r="F13" s="30"/>
      <c r="G13" s="159" t="s">
        <v>66</v>
      </c>
      <c r="H13" s="160"/>
      <c r="I13" s="161"/>
      <c r="J13" s="38">
        <v>15</v>
      </c>
      <c r="K13" s="133"/>
      <c r="L13" s="128"/>
      <c r="M13" s="129"/>
      <c r="N13" s="18"/>
      <c r="O13" s="32"/>
      <c r="P13" s="32"/>
    </row>
    <row r="14" spans="2:16" ht="24.95" customHeight="1">
      <c r="B14" s="130" t="s">
        <v>81</v>
      </c>
      <c r="C14" s="131" t="s">
        <v>10</v>
      </c>
      <c r="D14" s="132" t="s">
        <v>10</v>
      </c>
      <c r="E14" s="38">
        <v>8</v>
      </c>
      <c r="F14" s="21"/>
      <c r="G14" s="162" t="s">
        <v>67</v>
      </c>
      <c r="H14" s="163"/>
      <c r="I14" s="164"/>
      <c r="J14" s="38">
        <v>15</v>
      </c>
      <c r="K14" s="133"/>
      <c r="L14" s="128"/>
      <c r="M14" s="129"/>
      <c r="N14" s="26"/>
      <c r="O14" s="32"/>
      <c r="P14" s="32"/>
    </row>
    <row r="15" spans="2:16" ht="24.95" customHeight="1">
      <c r="B15" s="130" t="s">
        <v>65</v>
      </c>
      <c r="C15" s="131" t="s">
        <v>11</v>
      </c>
      <c r="D15" s="132" t="s">
        <v>11</v>
      </c>
      <c r="E15" s="41">
        <v>8</v>
      </c>
      <c r="F15" s="18"/>
      <c r="G15" s="112"/>
      <c r="H15" s="112"/>
      <c r="I15" s="112"/>
      <c r="J15" s="112"/>
      <c r="K15" s="112"/>
      <c r="L15" s="112"/>
      <c r="M15" s="112"/>
      <c r="N15" s="21"/>
      <c r="O15" s="32"/>
      <c r="P15" s="32"/>
    </row>
    <row r="16" spans="2:16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2"/>
      <c r="O16" s="32"/>
      <c r="P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2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2"/>
      <c r="O18" s="32"/>
    </row>
    <row r="19" spans="1:15" ht="23.2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2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2"/>
      <c r="O20" s="32"/>
    </row>
    <row r="21" spans="1:15" ht="30.7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2"/>
      <c r="O21" s="32"/>
    </row>
    <row r="22" spans="1:15" ht="30.7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12"/>
      <c r="O22" s="32"/>
    </row>
    <row r="23" spans="1:15" ht="37.5" customHeight="1">
      <c r="B23" s="18"/>
      <c r="C23" s="18"/>
      <c r="D23" s="18"/>
      <c r="E23" s="18"/>
      <c r="F23" s="18"/>
      <c r="G23" s="26"/>
      <c r="H23" s="26"/>
      <c r="I23" s="26"/>
      <c r="J23" s="26"/>
      <c r="K23" s="26"/>
      <c r="L23" s="26"/>
      <c r="M23" s="26"/>
      <c r="N23" s="112"/>
      <c r="O23" s="32"/>
    </row>
    <row r="24" spans="1:15" ht="34.5" customHeight="1">
      <c r="A24" s="156" t="s">
        <v>12</v>
      </c>
      <c r="B24" s="157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</row>
  </sheetData>
  <mergeCells count="31">
    <mergeCell ref="A24:N24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85" zoomScaleNormal="85" workbookViewId="0">
      <selection activeCell="F6" sqref="F6:F1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66" t="s">
        <v>60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</row>
    <row r="3" spans="1:14" ht="36.75" customHeight="1">
      <c r="A3" s="167" t="s">
        <v>309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</row>
    <row r="4" spans="1:14" ht="21">
      <c r="A4" s="42"/>
      <c r="B4" s="42"/>
      <c r="C4" s="165" t="s">
        <v>13</v>
      </c>
      <c r="D4" s="165"/>
      <c r="E4" s="165"/>
      <c r="F4" s="165"/>
      <c r="G4" s="42"/>
      <c r="H4" s="165" t="s">
        <v>14</v>
      </c>
      <c r="I4" s="165"/>
      <c r="J4" s="165"/>
      <c r="K4" s="165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87</v>
      </c>
      <c r="D6" s="77">
        <v>0.85</v>
      </c>
      <c r="E6" s="91">
        <v>16.440000000000001</v>
      </c>
      <c r="F6" s="80">
        <v>180000</v>
      </c>
      <c r="G6" s="42"/>
      <c r="H6" s="46" t="s">
        <v>222</v>
      </c>
      <c r="I6" s="77">
        <v>0.13</v>
      </c>
      <c r="J6" s="92">
        <v>-7.14</v>
      </c>
      <c r="K6" s="80">
        <v>20000000</v>
      </c>
      <c r="L6" s="1"/>
      <c r="M6" s="1"/>
    </row>
    <row r="7" spans="1:14" s="49" customFormat="1" ht="17.100000000000001" customHeight="1">
      <c r="A7" s="42"/>
      <c r="B7" s="42"/>
      <c r="C7" s="46" t="s">
        <v>288</v>
      </c>
      <c r="D7" s="77">
        <v>2.42</v>
      </c>
      <c r="E7" s="91">
        <v>11.01</v>
      </c>
      <c r="F7" s="80">
        <v>7645</v>
      </c>
      <c r="G7" s="42"/>
      <c r="H7" s="46" t="s">
        <v>138</v>
      </c>
      <c r="I7" s="77">
        <v>0.22</v>
      </c>
      <c r="J7" s="92">
        <v>-4.3499999999999996</v>
      </c>
      <c r="K7" s="80">
        <v>121651003</v>
      </c>
      <c r="L7" s="1"/>
    </row>
    <row r="8" spans="1:14" s="49" customFormat="1" ht="17.100000000000001" customHeight="1">
      <c r="A8" s="42"/>
      <c r="B8" s="42"/>
      <c r="C8" s="46" t="s">
        <v>210</v>
      </c>
      <c r="D8" s="77">
        <v>0.16</v>
      </c>
      <c r="E8" s="91">
        <v>6.67</v>
      </c>
      <c r="F8" s="80">
        <v>664718</v>
      </c>
      <c r="G8" s="42"/>
      <c r="H8" s="46" t="s">
        <v>259</v>
      </c>
      <c r="I8" s="77">
        <v>0.75</v>
      </c>
      <c r="J8" s="92">
        <v>-3.85</v>
      </c>
      <c r="K8" s="80">
        <v>49177</v>
      </c>
    </row>
    <row r="9" spans="1:14" s="49" customFormat="1" ht="17.100000000000001" customHeight="1">
      <c r="A9" s="42"/>
      <c r="B9" s="42"/>
      <c r="C9" s="46" t="s">
        <v>155</v>
      </c>
      <c r="D9" s="77">
        <v>6.19</v>
      </c>
      <c r="E9" s="91">
        <v>5.81</v>
      </c>
      <c r="F9" s="98">
        <v>4126494</v>
      </c>
      <c r="G9" s="42"/>
      <c r="H9" s="105" t="s">
        <v>267</v>
      </c>
      <c r="I9" s="99">
        <v>0.26</v>
      </c>
      <c r="J9" s="114">
        <v>-3.7</v>
      </c>
      <c r="K9" s="98">
        <v>8019116</v>
      </c>
    </row>
    <row r="10" spans="1:14" s="49" customFormat="1" ht="17.100000000000001" customHeight="1">
      <c r="A10" s="42"/>
      <c r="B10" s="42"/>
      <c r="C10" s="46" t="s">
        <v>169</v>
      </c>
      <c r="D10" s="77">
        <v>0.57999999999999996</v>
      </c>
      <c r="E10" s="91">
        <v>5.45</v>
      </c>
      <c r="F10" s="98">
        <v>21722091</v>
      </c>
      <c r="G10" s="42"/>
      <c r="H10" s="105" t="s">
        <v>270</v>
      </c>
      <c r="I10" s="99">
        <v>8.6999999999999993</v>
      </c>
      <c r="J10" s="114">
        <v>-3.33</v>
      </c>
      <c r="K10" s="98">
        <v>30000</v>
      </c>
    </row>
    <row r="11" spans="1:14" s="49" customFormat="1" ht="33" customHeight="1">
      <c r="A11" s="42"/>
      <c r="B11" s="42"/>
      <c r="C11" s="166" t="s">
        <v>61</v>
      </c>
      <c r="D11" s="166"/>
      <c r="E11" s="166"/>
      <c r="F11" s="166"/>
      <c r="G11" s="166"/>
      <c r="H11" s="166"/>
      <c r="I11" s="166"/>
      <c r="J11" s="166"/>
      <c r="K11" s="166"/>
    </row>
    <row r="12" spans="1:14" s="49" customFormat="1" ht="33" customHeight="1">
      <c r="A12" s="42"/>
      <c r="B12" s="42"/>
      <c r="C12" s="166"/>
      <c r="D12" s="166"/>
      <c r="E12" s="166"/>
      <c r="F12" s="166"/>
      <c r="G12" s="166"/>
      <c r="H12" s="166"/>
      <c r="I12" s="166"/>
      <c r="J12" s="166"/>
      <c r="K12" s="166"/>
    </row>
    <row r="13" spans="1:14" ht="29.25" customHeight="1">
      <c r="A13" s="42"/>
      <c r="B13" s="42"/>
      <c r="C13" s="165" t="s">
        <v>18</v>
      </c>
      <c r="D13" s="165"/>
      <c r="E13" s="165"/>
      <c r="F13" s="165"/>
      <c r="G13" s="95"/>
      <c r="H13" s="165" t="s">
        <v>7</v>
      </c>
      <c r="I13" s="165"/>
      <c r="J13" s="165"/>
      <c r="K13" s="165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138</v>
      </c>
      <c r="D15" s="77">
        <v>0.22</v>
      </c>
      <c r="E15" s="78">
        <v>-4.3499999999999996</v>
      </c>
      <c r="F15" s="80">
        <v>121651003</v>
      </c>
      <c r="G15" s="1"/>
      <c r="H15" s="46" t="s">
        <v>245</v>
      </c>
      <c r="I15" s="77">
        <v>4.04</v>
      </c>
      <c r="J15" s="78">
        <v>1</v>
      </c>
      <c r="K15" s="80">
        <v>410831674.07999998</v>
      </c>
    </row>
    <row r="16" spans="1:14" ht="17.100000000000001" customHeight="1">
      <c r="A16" s="42"/>
      <c r="B16" s="42"/>
      <c r="C16" s="46" t="s">
        <v>245</v>
      </c>
      <c r="D16" s="77">
        <v>4.04</v>
      </c>
      <c r="E16" s="78">
        <v>1</v>
      </c>
      <c r="F16" s="80">
        <v>101903327</v>
      </c>
      <c r="G16" s="1"/>
      <c r="H16" s="46" t="s">
        <v>253</v>
      </c>
      <c r="I16" s="77">
        <v>15.95</v>
      </c>
      <c r="J16" s="78">
        <v>-1.54</v>
      </c>
      <c r="K16" s="80">
        <v>181615655.80000001</v>
      </c>
    </row>
    <row r="17" spans="1:11" ht="17.100000000000001" customHeight="1">
      <c r="A17" s="42"/>
      <c r="B17" s="42"/>
      <c r="C17" s="46" t="s">
        <v>178</v>
      </c>
      <c r="D17" s="77">
        <v>0.05</v>
      </c>
      <c r="E17" s="78">
        <v>0</v>
      </c>
      <c r="F17" s="80">
        <v>99995442</v>
      </c>
      <c r="G17" s="1"/>
      <c r="H17" s="46" t="s">
        <v>231</v>
      </c>
      <c r="I17" s="77">
        <v>1.9</v>
      </c>
      <c r="J17" s="78">
        <v>0</v>
      </c>
      <c r="K17" s="80">
        <v>109018893.87</v>
      </c>
    </row>
    <row r="18" spans="1:11" ht="17.100000000000001" customHeight="1">
      <c r="A18" s="42"/>
      <c r="B18" s="42"/>
      <c r="C18" s="46" t="s">
        <v>231</v>
      </c>
      <c r="D18" s="77">
        <v>1.9</v>
      </c>
      <c r="E18" s="78">
        <v>0</v>
      </c>
      <c r="F18" s="80">
        <v>57357053</v>
      </c>
      <c r="G18" s="1"/>
      <c r="H18" s="46" t="s">
        <v>180</v>
      </c>
      <c r="I18" s="77">
        <v>6.49</v>
      </c>
      <c r="J18" s="78">
        <v>0.31</v>
      </c>
      <c r="K18" s="80">
        <v>61255533.369999997</v>
      </c>
    </row>
    <row r="19" spans="1:11" ht="16.5" customHeight="1">
      <c r="A19" s="42"/>
      <c r="B19" s="42"/>
      <c r="C19" s="46" t="s">
        <v>263</v>
      </c>
      <c r="D19" s="77">
        <v>0.23</v>
      </c>
      <c r="E19" s="78">
        <v>0</v>
      </c>
      <c r="F19" s="80">
        <v>47153400</v>
      </c>
      <c r="G19" s="1"/>
      <c r="H19" s="46" t="s">
        <v>132</v>
      </c>
      <c r="I19" s="77">
        <v>12</v>
      </c>
      <c r="J19" s="78">
        <v>-1.1499999999999999</v>
      </c>
      <c r="K19" s="80">
        <v>45371382.5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5"/>
  <sheetViews>
    <sheetView topLeftCell="A52" zoomScale="145" zoomScaleNormal="145" workbookViewId="0">
      <selection activeCell="K68" sqref="K68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179" t="s">
        <v>312</v>
      </c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1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173" t="s">
        <v>29</v>
      </c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5"/>
    </row>
    <row r="4" spans="1:14" ht="13.5" customHeight="1">
      <c r="A4" s="58"/>
      <c r="B4" s="46" t="s">
        <v>220</v>
      </c>
      <c r="C4" s="59" t="s">
        <v>219</v>
      </c>
      <c r="D4" s="99">
        <v>0.31</v>
      </c>
      <c r="E4" s="99">
        <v>0.32</v>
      </c>
      <c r="F4" s="99">
        <v>0.31</v>
      </c>
      <c r="G4" s="99">
        <v>0.31</v>
      </c>
      <c r="H4" s="99">
        <v>0.31</v>
      </c>
      <c r="I4" s="99">
        <v>0.31</v>
      </c>
      <c r="J4" s="77">
        <v>0.31</v>
      </c>
      <c r="K4" s="100">
        <v>0</v>
      </c>
      <c r="L4" s="79">
        <v>7</v>
      </c>
      <c r="M4" s="80">
        <v>3500000</v>
      </c>
      <c r="N4" s="80">
        <v>1087500</v>
      </c>
    </row>
    <row r="5" spans="1:14" ht="13.5" customHeight="1">
      <c r="A5" s="58"/>
      <c r="B5" s="46" t="s">
        <v>247</v>
      </c>
      <c r="C5" s="59" t="s">
        <v>248</v>
      </c>
      <c r="D5" s="99">
        <v>2.98</v>
      </c>
      <c r="E5" s="99">
        <v>3</v>
      </c>
      <c r="F5" s="99">
        <v>2.95</v>
      </c>
      <c r="G5" s="99">
        <v>3</v>
      </c>
      <c r="H5" s="99">
        <v>2.95</v>
      </c>
      <c r="I5" s="99">
        <v>2.97</v>
      </c>
      <c r="J5" s="77">
        <v>2.98</v>
      </c>
      <c r="K5" s="100">
        <v>-0.34</v>
      </c>
      <c r="L5" s="79">
        <v>45</v>
      </c>
      <c r="M5" s="80">
        <v>7002152</v>
      </c>
      <c r="N5" s="80">
        <v>20994230.440000001</v>
      </c>
    </row>
    <row r="6" spans="1:14" ht="13.5" customHeight="1">
      <c r="A6" s="58"/>
      <c r="B6" s="46" t="s">
        <v>112</v>
      </c>
      <c r="C6" s="59" t="s">
        <v>113</v>
      </c>
      <c r="D6" s="99">
        <v>0.66</v>
      </c>
      <c r="E6" s="99">
        <v>0.66</v>
      </c>
      <c r="F6" s="99">
        <v>0.64</v>
      </c>
      <c r="G6" s="99">
        <v>0.64</v>
      </c>
      <c r="H6" s="99">
        <v>0.66</v>
      </c>
      <c r="I6" s="99">
        <v>0.64</v>
      </c>
      <c r="J6" s="77">
        <v>0.66</v>
      </c>
      <c r="K6" s="100">
        <v>-3.03</v>
      </c>
      <c r="L6" s="79">
        <v>29</v>
      </c>
      <c r="M6" s="80">
        <v>36045535</v>
      </c>
      <c r="N6" s="80">
        <v>23154876.600000001</v>
      </c>
    </row>
    <row r="7" spans="1:14" ht="13.5" customHeight="1">
      <c r="A7" s="58"/>
      <c r="B7" s="46" t="s">
        <v>263</v>
      </c>
      <c r="C7" s="59" t="s">
        <v>264</v>
      </c>
      <c r="D7" s="99">
        <v>0.23</v>
      </c>
      <c r="E7" s="99">
        <v>0.23</v>
      </c>
      <c r="F7" s="99">
        <v>0.23</v>
      </c>
      <c r="G7" s="99">
        <v>0.23</v>
      </c>
      <c r="H7" s="99">
        <v>0.23</v>
      </c>
      <c r="I7" s="99">
        <v>0.23</v>
      </c>
      <c r="J7" s="77">
        <v>0.23</v>
      </c>
      <c r="K7" s="100">
        <v>0</v>
      </c>
      <c r="L7" s="79">
        <v>2</v>
      </c>
      <c r="M7" s="80">
        <v>47153400</v>
      </c>
      <c r="N7" s="80">
        <v>10845282</v>
      </c>
    </row>
    <row r="8" spans="1:14" ht="13.5" customHeight="1">
      <c r="A8" s="58"/>
      <c r="B8" s="46" t="s">
        <v>151</v>
      </c>
      <c r="C8" s="59" t="s">
        <v>152</v>
      </c>
      <c r="D8" s="99">
        <v>0.33</v>
      </c>
      <c r="E8" s="99">
        <v>0.33</v>
      </c>
      <c r="F8" s="99">
        <v>0.33</v>
      </c>
      <c r="G8" s="99">
        <v>0.33</v>
      </c>
      <c r="H8" s="99">
        <v>0.33</v>
      </c>
      <c r="I8" s="99">
        <v>0.33</v>
      </c>
      <c r="J8" s="77">
        <v>0.32</v>
      </c>
      <c r="K8" s="100">
        <v>3.13</v>
      </c>
      <c r="L8" s="79">
        <v>9</v>
      </c>
      <c r="M8" s="80">
        <v>14789083</v>
      </c>
      <c r="N8" s="80">
        <v>4880397.3899999997</v>
      </c>
    </row>
    <row r="9" spans="1:14" ht="13.5" customHeight="1">
      <c r="A9" s="58"/>
      <c r="B9" s="46" t="s">
        <v>203</v>
      </c>
      <c r="C9" s="59" t="s">
        <v>202</v>
      </c>
      <c r="D9" s="99">
        <v>0.31</v>
      </c>
      <c r="E9" s="99">
        <v>0.31</v>
      </c>
      <c r="F9" s="99">
        <v>0.3</v>
      </c>
      <c r="G9" s="99">
        <v>0.3</v>
      </c>
      <c r="H9" s="99">
        <v>0.31</v>
      </c>
      <c r="I9" s="99">
        <v>0.3</v>
      </c>
      <c r="J9" s="77">
        <v>0.31</v>
      </c>
      <c r="K9" s="100">
        <v>-3.23</v>
      </c>
      <c r="L9" s="79">
        <v>25</v>
      </c>
      <c r="M9" s="80">
        <v>44411493</v>
      </c>
      <c r="N9" s="80">
        <v>13507562.83</v>
      </c>
    </row>
    <row r="10" spans="1:14" ht="13.5" customHeight="1">
      <c r="A10" s="58"/>
      <c r="B10" s="46" t="s">
        <v>188</v>
      </c>
      <c r="C10" s="59" t="s">
        <v>189</v>
      </c>
      <c r="D10" s="99">
        <v>1.07</v>
      </c>
      <c r="E10" s="99">
        <v>1.07</v>
      </c>
      <c r="F10" s="99">
        <v>1.06</v>
      </c>
      <c r="G10" s="99">
        <v>1.07</v>
      </c>
      <c r="H10" s="99">
        <v>1.07</v>
      </c>
      <c r="I10" s="99">
        <v>1.07</v>
      </c>
      <c r="J10" s="77">
        <v>1.07</v>
      </c>
      <c r="K10" s="100">
        <v>0</v>
      </c>
      <c r="L10" s="79">
        <v>27</v>
      </c>
      <c r="M10" s="80">
        <v>8352582</v>
      </c>
      <c r="N10" s="80">
        <v>8923474.9800000004</v>
      </c>
    </row>
    <row r="11" spans="1:14" ht="13.5" customHeight="1">
      <c r="A11" s="58"/>
      <c r="B11" s="46" t="s">
        <v>134</v>
      </c>
      <c r="C11" s="59" t="s">
        <v>135</v>
      </c>
      <c r="D11" s="99">
        <v>0.08</v>
      </c>
      <c r="E11" s="99">
        <v>0.08</v>
      </c>
      <c r="F11" s="99">
        <v>0.08</v>
      </c>
      <c r="G11" s="99">
        <v>0.08</v>
      </c>
      <c r="H11" s="99">
        <v>0.08</v>
      </c>
      <c r="I11" s="99">
        <v>0.08</v>
      </c>
      <c r="J11" s="77">
        <v>0.08</v>
      </c>
      <c r="K11" s="100">
        <v>0</v>
      </c>
      <c r="L11" s="79">
        <v>1</v>
      </c>
      <c r="M11" s="80">
        <v>1386696</v>
      </c>
      <c r="N11" s="80">
        <v>110935.67999999999</v>
      </c>
    </row>
    <row r="12" spans="1:14" ht="13.5" customHeight="1">
      <c r="A12" s="58"/>
      <c r="B12" s="46" t="s">
        <v>222</v>
      </c>
      <c r="C12" s="59" t="s">
        <v>221</v>
      </c>
      <c r="D12" s="99">
        <v>0.13</v>
      </c>
      <c r="E12" s="99">
        <v>0.13</v>
      </c>
      <c r="F12" s="99">
        <v>0.13</v>
      </c>
      <c r="G12" s="99">
        <v>0.13</v>
      </c>
      <c r="H12" s="99">
        <v>0.14000000000000001</v>
      </c>
      <c r="I12" s="99">
        <v>0.13</v>
      </c>
      <c r="J12" s="77">
        <v>0.14000000000000001</v>
      </c>
      <c r="K12" s="100">
        <v>-7.14</v>
      </c>
      <c r="L12" s="79">
        <v>5</v>
      </c>
      <c r="M12" s="80">
        <v>20000000</v>
      </c>
      <c r="N12" s="80">
        <v>2600000</v>
      </c>
    </row>
    <row r="13" spans="1:14" ht="13.5" customHeight="1">
      <c r="A13" s="58"/>
      <c r="B13" s="46" t="s">
        <v>231</v>
      </c>
      <c r="C13" s="59" t="s">
        <v>232</v>
      </c>
      <c r="D13" s="99">
        <v>1.9</v>
      </c>
      <c r="E13" s="99">
        <v>1.91</v>
      </c>
      <c r="F13" s="99">
        <v>1.9</v>
      </c>
      <c r="G13" s="99">
        <v>1.9</v>
      </c>
      <c r="H13" s="99">
        <v>1.9</v>
      </c>
      <c r="I13" s="99">
        <v>1.9</v>
      </c>
      <c r="J13" s="77">
        <v>1.9</v>
      </c>
      <c r="K13" s="100">
        <v>0</v>
      </c>
      <c r="L13" s="79">
        <v>99</v>
      </c>
      <c r="M13" s="80">
        <v>57357053</v>
      </c>
      <c r="N13" s="80">
        <v>109018893.87</v>
      </c>
    </row>
    <row r="14" spans="1:14" ht="13.5" customHeight="1">
      <c r="A14" s="58"/>
      <c r="B14" s="46" t="s">
        <v>211</v>
      </c>
      <c r="C14" s="59" t="s">
        <v>212</v>
      </c>
      <c r="D14" s="99">
        <v>1.1000000000000001</v>
      </c>
      <c r="E14" s="99">
        <v>1.1000000000000001</v>
      </c>
      <c r="F14" s="99">
        <v>1.1000000000000001</v>
      </c>
      <c r="G14" s="99">
        <v>1.1000000000000001</v>
      </c>
      <c r="H14" s="99">
        <v>1.1000000000000001</v>
      </c>
      <c r="I14" s="99">
        <v>1.1000000000000001</v>
      </c>
      <c r="J14" s="99">
        <v>1.1000000000000001</v>
      </c>
      <c r="K14" s="100">
        <v>0</v>
      </c>
      <c r="L14" s="97">
        <v>1</v>
      </c>
      <c r="M14" s="98">
        <v>1000000</v>
      </c>
      <c r="N14" s="98">
        <v>1100000</v>
      </c>
    </row>
    <row r="15" spans="1:14" ht="13.5" customHeight="1">
      <c r="A15" s="58"/>
      <c r="B15" s="46" t="s">
        <v>245</v>
      </c>
      <c r="C15" s="59" t="s">
        <v>246</v>
      </c>
      <c r="D15" s="99">
        <v>4</v>
      </c>
      <c r="E15" s="99">
        <v>4.07</v>
      </c>
      <c r="F15" s="99">
        <v>4</v>
      </c>
      <c r="G15" s="99">
        <v>4.03</v>
      </c>
      <c r="H15" s="99">
        <v>3.93</v>
      </c>
      <c r="I15" s="99">
        <v>4.04</v>
      </c>
      <c r="J15" s="77">
        <v>4</v>
      </c>
      <c r="K15" s="100">
        <v>1</v>
      </c>
      <c r="L15" s="79">
        <v>153</v>
      </c>
      <c r="M15" s="80">
        <v>101903327</v>
      </c>
      <c r="N15" s="80">
        <v>410831674.07999998</v>
      </c>
    </row>
    <row r="16" spans="1:14" ht="13.5" customHeight="1">
      <c r="A16" s="58"/>
      <c r="B16" s="46" t="s">
        <v>138</v>
      </c>
      <c r="C16" s="59" t="s">
        <v>139</v>
      </c>
      <c r="D16" s="99">
        <v>0.22</v>
      </c>
      <c r="E16" s="99">
        <v>0.22</v>
      </c>
      <c r="F16" s="99">
        <v>0.22</v>
      </c>
      <c r="G16" s="99">
        <v>0.22</v>
      </c>
      <c r="H16" s="99">
        <v>0.23</v>
      </c>
      <c r="I16" s="99">
        <v>0.22</v>
      </c>
      <c r="J16" s="77">
        <v>0.23</v>
      </c>
      <c r="K16" s="100">
        <v>-4.3499999999999996</v>
      </c>
      <c r="L16" s="79">
        <v>31</v>
      </c>
      <c r="M16" s="80">
        <v>121651003</v>
      </c>
      <c r="N16" s="80">
        <v>26763220.66</v>
      </c>
    </row>
    <row r="17" spans="1:14" ht="13.5" customHeight="1">
      <c r="A17" s="58"/>
      <c r="B17" s="46" t="s">
        <v>208</v>
      </c>
      <c r="C17" s="59" t="s">
        <v>209</v>
      </c>
      <c r="D17" s="99">
        <v>0.95</v>
      </c>
      <c r="E17" s="99">
        <v>0.95</v>
      </c>
      <c r="F17" s="99">
        <v>0.95</v>
      </c>
      <c r="G17" s="99">
        <v>0.95</v>
      </c>
      <c r="H17" s="99">
        <v>0.95</v>
      </c>
      <c r="I17" s="99">
        <v>0.95</v>
      </c>
      <c r="J17" s="77">
        <v>0.95</v>
      </c>
      <c r="K17" s="100">
        <v>0</v>
      </c>
      <c r="L17" s="79">
        <v>4</v>
      </c>
      <c r="M17" s="80">
        <v>5350</v>
      </c>
      <c r="N17" s="80">
        <v>5082.5</v>
      </c>
    </row>
    <row r="18" spans="1:14" ht="13.5" customHeight="1">
      <c r="A18" s="58"/>
      <c r="B18" s="46" t="s">
        <v>178</v>
      </c>
      <c r="C18" s="59" t="s">
        <v>179</v>
      </c>
      <c r="D18" s="99">
        <v>0.05</v>
      </c>
      <c r="E18" s="99">
        <v>0.05</v>
      </c>
      <c r="F18" s="99">
        <v>0.05</v>
      </c>
      <c r="G18" s="99">
        <v>0.05</v>
      </c>
      <c r="H18" s="99">
        <v>0.05</v>
      </c>
      <c r="I18" s="99">
        <v>0.05</v>
      </c>
      <c r="J18" s="77">
        <v>0.05</v>
      </c>
      <c r="K18" s="100">
        <v>0</v>
      </c>
      <c r="L18" s="79">
        <v>169</v>
      </c>
      <c r="M18" s="80">
        <v>99995442</v>
      </c>
      <c r="N18" s="80">
        <v>4999772.0999999996</v>
      </c>
    </row>
    <row r="19" spans="1:14" ht="13.5" customHeight="1">
      <c r="A19" s="58"/>
      <c r="B19" s="46" t="s">
        <v>210</v>
      </c>
      <c r="C19" s="59" t="s">
        <v>144</v>
      </c>
      <c r="D19" s="99">
        <v>0.16</v>
      </c>
      <c r="E19" s="99">
        <v>0.16</v>
      </c>
      <c r="F19" s="99">
        <v>0.16</v>
      </c>
      <c r="G19" s="99">
        <v>0.16</v>
      </c>
      <c r="H19" s="99">
        <v>0.15</v>
      </c>
      <c r="I19" s="99">
        <v>0.16</v>
      </c>
      <c r="J19" s="77">
        <v>0.15</v>
      </c>
      <c r="K19" s="100">
        <v>6.67</v>
      </c>
      <c r="L19" s="79">
        <v>1</v>
      </c>
      <c r="M19" s="80">
        <v>664718</v>
      </c>
      <c r="N19" s="80">
        <v>106354.88</v>
      </c>
    </row>
    <row r="20" spans="1:14" ht="13.5" customHeight="1">
      <c r="A20" s="58"/>
      <c r="B20" s="168" t="s">
        <v>88</v>
      </c>
      <c r="C20" s="169"/>
      <c r="D20" s="170"/>
      <c r="E20" s="171"/>
      <c r="F20" s="171"/>
      <c r="G20" s="171"/>
      <c r="H20" s="171"/>
      <c r="I20" s="171"/>
      <c r="J20" s="171"/>
      <c r="K20" s="172"/>
      <c r="L20" s="60">
        <f>SUM(L4:L19)</f>
        <v>608</v>
      </c>
      <c r="M20" s="60">
        <f>SUM(M4:M19)</f>
        <v>565217834</v>
      </c>
      <c r="N20" s="61">
        <f>SUM(N4:N19)</f>
        <v>638929258.00999999</v>
      </c>
    </row>
    <row r="21" spans="1:14" ht="13.5" customHeight="1">
      <c r="A21" s="58"/>
      <c r="B21" s="173" t="s">
        <v>30</v>
      </c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5"/>
    </row>
    <row r="22" spans="1:14" ht="13.5" customHeight="1">
      <c r="A22" s="58"/>
      <c r="B22" s="46" t="s">
        <v>253</v>
      </c>
      <c r="C22" s="59" t="s">
        <v>254</v>
      </c>
      <c r="D22" s="63">
        <v>16.16</v>
      </c>
      <c r="E22" s="77">
        <v>16.190000000000001</v>
      </c>
      <c r="F22" s="77">
        <v>15.8</v>
      </c>
      <c r="G22" s="77">
        <v>16.010000000000002</v>
      </c>
      <c r="H22" s="77">
        <v>16.100000000000001</v>
      </c>
      <c r="I22" s="77">
        <v>15.95</v>
      </c>
      <c r="J22" s="77">
        <v>16.2</v>
      </c>
      <c r="K22" s="78">
        <v>-1.54</v>
      </c>
      <c r="L22" s="79">
        <v>300</v>
      </c>
      <c r="M22" s="80">
        <v>11342568</v>
      </c>
      <c r="N22" s="80">
        <v>181615655.80000001</v>
      </c>
    </row>
    <row r="23" spans="1:14" ht="13.5" customHeight="1">
      <c r="A23" s="58"/>
      <c r="B23" s="46" t="s">
        <v>186</v>
      </c>
      <c r="C23" s="59" t="s">
        <v>187</v>
      </c>
      <c r="D23" s="63">
        <v>3.81</v>
      </c>
      <c r="E23" s="77">
        <v>3.87</v>
      </c>
      <c r="F23" s="77">
        <v>3.81</v>
      </c>
      <c r="G23" s="77">
        <v>3.84</v>
      </c>
      <c r="H23" s="77">
        <v>3.81</v>
      </c>
      <c r="I23" s="77">
        <v>3.87</v>
      </c>
      <c r="J23" s="77">
        <v>3.81</v>
      </c>
      <c r="K23" s="78">
        <v>1.57</v>
      </c>
      <c r="L23" s="79">
        <v>26</v>
      </c>
      <c r="M23" s="80">
        <v>591975</v>
      </c>
      <c r="N23" s="80">
        <v>2270487.34</v>
      </c>
    </row>
    <row r="24" spans="1:14" ht="13.5" customHeight="1">
      <c r="A24" s="58"/>
      <c r="B24" s="168" t="s">
        <v>114</v>
      </c>
      <c r="C24" s="169"/>
      <c r="D24" s="170"/>
      <c r="E24" s="171"/>
      <c r="F24" s="171"/>
      <c r="G24" s="171"/>
      <c r="H24" s="171"/>
      <c r="I24" s="171"/>
      <c r="J24" s="171"/>
      <c r="K24" s="172"/>
      <c r="L24" s="62">
        <f>SUM(L22:L23)</f>
        <v>326</v>
      </c>
      <c r="M24" s="60">
        <f>SUM(M22:M23)</f>
        <v>11934543</v>
      </c>
      <c r="N24" s="48">
        <f>SUM(N22:N23)</f>
        <v>183886143.14000002</v>
      </c>
    </row>
    <row r="25" spans="1:14" ht="13.5" customHeight="1">
      <c r="A25" s="58"/>
      <c r="B25" s="173" t="s">
        <v>93</v>
      </c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5"/>
    </row>
    <row r="26" spans="1:14" ht="13.5" customHeight="1">
      <c r="A26" s="58"/>
      <c r="B26" s="46" t="s">
        <v>233</v>
      </c>
      <c r="C26" s="59" t="s">
        <v>234</v>
      </c>
      <c r="D26" s="99">
        <v>0.87</v>
      </c>
      <c r="E26" s="99">
        <v>0.87</v>
      </c>
      <c r="F26" s="99">
        <v>0.87</v>
      </c>
      <c r="G26" s="99">
        <v>0.87</v>
      </c>
      <c r="H26" s="99">
        <v>0.85</v>
      </c>
      <c r="I26" s="99">
        <v>0.87</v>
      </c>
      <c r="J26" s="99">
        <v>0.86</v>
      </c>
      <c r="K26" s="100">
        <v>1.1599999999999999</v>
      </c>
      <c r="L26" s="97">
        <v>2</v>
      </c>
      <c r="M26" s="98">
        <v>22285</v>
      </c>
      <c r="N26" s="98">
        <v>19387.95</v>
      </c>
    </row>
    <row r="27" spans="1:14" ht="13.5" customHeight="1">
      <c r="A27" s="58"/>
      <c r="B27" s="46" t="s">
        <v>259</v>
      </c>
      <c r="C27" s="59" t="s">
        <v>260</v>
      </c>
      <c r="D27" s="99">
        <v>0.75</v>
      </c>
      <c r="E27" s="99">
        <v>0.75</v>
      </c>
      <c r="F27" s="99">
        <v>0.75</v>
      </c>
      <c r="G27" s="99">
        <v>0.75</v>
      </c>
      <c r="H27" s="99">
        <v>0.78</v>
      </c>
      <c r="I27" s="99">
        <v>0.75</v>
      </c>
      <c r="J27" s="99">
        <v>0.73</v>
      </c>
      <c r="K27" s="100">
        <v>-3.85</v>
      </c>
      <c r="L27" s="97">
        <v>1</v>
      </c>
      <c r="M27" s="98">
        <v>49177</v>
      </c>
      <c r="N27" s="98">
        <v>36882.75</v>
      </c>
    </row>
    <row r="28" spans="1:14" ht="13.5" customHeight="1">
      <c r="A28" s="58"/>
      <c r="B28" s="168" t="s">
        <v>306</v>
      </c>
      <c r="C28" s="169"/>
      <c r="D28" s="170"/>
      <c r="E28" s="171"/>
      <c r="F28" s="171"/>
      <c r="G28" s="171"/>
      <c r="H28" s="171"/>
      <c r="I28" s="171"/>
      <c r="J28" s="171"/>
      <c r="K28" s="172"/>
      <c r="L28" s="65">
        <f>SUM(L26:L27)</f>
        <v>3</v>
      </c>
      <c r="M28" s="65">
        <f>SUM(M26:M27)</f>
        <v>71462</v>
      </c>
      <c r="N28" s="65">
        <f>SUM(N26:N27)</f>
        <v>56270.7</v>
      </c>
    </row>
    <row r="29" spans="1:14" ht="13.5" customHeight="1">
      <c r="A29" s="58"/>
      <c r="B29" s="173" t="s">
        <v>82</v>
      </c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5"/>
    </row>
    <row r="30" spans="1:14" ht="13.5" customHeight="1">
      <c r="A30" s="58"/>
      <c r="B30" s="46" t="s">
        <v>182</v>
      </c>
      <c r="C30" s="59" t="s">
        <v>183</v>
      </c>
      <c r="D30" s="77">
        <v>22.15</v>
      </c>
      <c r="E30" s="77">
        <v>22.15</v>
      </c>
      <c r="F30" s="77">
        <v>22</v>
      </c>
      <c r="G30" s="77">
        <v>22.03</v>
      </c>
      <c r="H30" s="77">
        <v>22.15</v>
      </c>
      <c r="I30" s="77">
        <v>22</v>
      </c>
      <c r="J30" s="77">
        <v>22.15</v>
      </c>
      <c r="K30" s="78">
        <v>-0.68</v>
      </c>
      <c r="L30" s="79">
        <v>24</v>
      </c>
      <c r="M30" s="80">
        <v>988326</v>
      </c>
      <c r="N30" s="80">
        <v>21776261.899999999</v>
      </c>
    </row>
    <row r="31" spans="1:14" ht="13.5" customHeight="1">
      <c r="A31" s="58"/>
      <c r="B31" s="46" t="s">
        <v>95</v>
      </c>
      <c r="C31" s="59" t="s">
        <v>94</v>
      </c>
      <c r="D31" s="77">
        <v>7</v>
      </c>
      <c r="E31" s="99">
        <v>7.11</v>
      </c>
      <c r="F31" s="99">
        <v>7</v>
      </c>
      <c r="G31" s="99">
        <v>7.11</v>
      </c>
      <c r="H31" s="77">
        <v>7</v>
      </c>
      <c r="I31" s="99">
        <v>7.11</v>
      </c>
      <c r="J31" s="99">
        <v>7</v>
      </c>
      <c r="K31" s="100">
        <v>1.57</v>
      </c>
      <c r="L31" s="97">
        <v>3</v>
      </c>
      <c r="M31" s="98">
        <v>10373</v>
      </c>
      <c r="N31" s="98">
        <v>73711</v>
      </c>
    </row>
    <row r="32" spans="1:14" ht="13.5" customHeight="1">
      <c r="A32" s="58"/>
      <c r="B32" s="46" t="s">
        <v>130</v>
      </c>
      <c r="C32" s="59" t="s">
        <v>131</v>
      </c>
      <c r="D32" s="77">
        <v>3.65</v>
      </c>
      <c r="E32" s="77">
        <v>3.65</v>
      </c>
      <c r="F32" s="77">
        <v>3.65</v>
      </c>
      <c r="G32" s="77">
        <v>3.65</v>
      </c>
      <c r="H32" s="77">
        <v>3.65</v>
      </c>
      <c r="I32" s="77">
        <v>3.65</v>
      </c>
      <c r="J32" s="77">
        <v>3.65</v>
      </c>
      <c r="K32" s="78">
        <v>0</v>
      </c>
      <c r="L32" s="79">
        <v>1</v>
      </c>
      <c r="M32" s="80">
        <v>1361</v>
      </c>
      <c r="N32" s="80">
        <v>4967.6499999999996</v>
      </c>
    </row>
    <row r="33" spans="1:14" ht="13.5" customHeight="1">
      <c r="A33" s="58"/>
      <c r="B33" s="168" t="s">
        <v>89</v>
      </c>
      <c r="C33" s="169"/>
      <c r="D33" s="170"/>
      <c r="E33" s="171"/>
      <c r="F33" s="171"/>
      <c r="G33" s="171"/>
      <c r="H33" s="171"/>
      <c r="I33" s="171"/>
      <c r="J33" s="171"/>
      <c r="K33" s="172"/>
      <c r="L33" s="65">
        <f>SUM(L30:L32)</f>
        <v>28</v>
      </c>
      <c r="M33" s="65">
        <f>SUM(M30:M32)</f>
        <v>1000060</v>
      </c>
      <c r="N33" s="65">
        <f>SUM(N30:N32)</f>
        <v>21854940.549999997</v>
      </c>
    </row>
    <row r="34" spans="1:14" ht="13.5" customHeight="1">
      <c r="A34" s="58"/>
      <c r="B34" s="173" t="s">
        <v>83</v>
      </c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5"/>
    </row>
    <row r="35" spans="1:14" ht="13.5" customHeight="1">
      <c r="A35" s="58"/>
      <c r="B35" s="46" t="s">
        <v>286</v>
      </c>
      <c r="C35" s="59" t="s">
        <v>285</v>
      </c>
      <c r="D35" s="77">
        <v>2.4</v>
      </c>
      <c r="E35" s="77">
        <v>2.4</v>
      </c>
      <c r="F35" s="77">
        <v>2.4</v>
      </c>
      <c r="G35" s="77">
        <v>2.4</v>
      </c>
      <c r="H35" s="77">
        <v>2.4</v>
      </c>
      <c r="I35" s="77">
        <v>2.4</v>
      </c>
      <c r="J35" s="77">
        <v>2.4</v>
      </c>
      <c r="K35" s="78">
        <v>0</v>
      </c>
      <c r="L35" s="79">
        <v>1</v>
      </c>
      <c r="M35" s="80">
        <v>71858</v>
      </c>
      <c r="N35" s="80">
        <v>172459.2</v>
      </c>
    </row>
    <row r="36" spans="1:14" ht="13.5" customHeight="1">
      <c r="A36" s="58"/>
      <c r="B36" s="46" t="s">
        <v>251</v>
      </c>
      <c r="C36" s="59" t="s">
        <v>252</v>
      </c>
      <c r="D36" s="99">
        <v>22.5</v>
      </c>
      <c r="E36" s="99">
        <v>22.5</v>
      </c>
      <c r="F36" s="99">
        <v>22.5</v>
      </c>
      <c r="G36" s="99">
        <v>22.5</v>
      </c>
      <c r="H36" s="77">
        <v>22.5</v>
      </c>
      <c r="I36" s="99">
        <v>22.5</v>
      </c>
      <c r="J36" s="99">
        <v>22.5</v>
      </c>
      <c r="K36" s="100">
        <v>0</v>
      </c>
      <c r="L36" s="97">
        <v>1</v>
      </c>
      <c r="M36" s="98">
        <v>331</v>
      </c>
      <c r="N36" s="98">
        <v>7447.5</v>
      </c>
    </row>
    <row r="37" spans="1:14" ht="13.5" customHeight="1">
      <c r="A37" s="58"/>
      <c r="B37" s="46" t="s">
        <v>155</v>
      </c>
      <c r="C37" s="59" t="s">
        <v>156</v>
      </c>
      <c r="D37" s="77">
        <v>5.8</v>
      </c>
      <c r="E37" s="77">
        <v>6.19</v>
      </c>
      <c r="F37" s="77">
        <v>5.57</v>
      </c>
      <c r="G37" s="77">
        <v>5.76</v>
      </c>
      <c r="H37" s="77">
        <v>5.6</v>
      </c>
      <c r="I37" s="77">
        <v>6.19</v>
      </c>
      <c r="J37" s="77">
        <v>5.85</v>
      </c>
      <c r="K37" s="78">
        <v>5.81</v>
      </c>
      <c r="L37" s="79">
        <v>24</v>
      </c>
      <c r="M37" s="80">
        <v>4126494</v>
      </c>
      <c r="N37" s="80">
        <v>23755534.289999999</v>
      </c>
    </row>
    <row r="38" spans="1:14" ht="13.5" customHeight="1">
      <c r="A38" s="58"/>
      <c r="B38" s="168" t="s">
        <v>90</v>
      </c>
      <c r="C38" s="169"/>
      <c r="D38" s="170"/>
      <c r="E38" s="171"/>
      <c r="F38" s="171"/>
      <c r="G38" s="171"/>
      <c r="H38" s="171"/>
      <c r="I38" s="171"/>
      <c r="J38" s="171"/>
      <c r="K38" s="172"/>
      <c r="L38" s="65">
        <f>SUM(L35:L37)</f>
        <v>26</v>
      </c>
      <c r="M38" s="65">
        <f>SUM(M35:M37)</f>
        <v>4198683</v>
      </c>
      <c r="N38" s="65">
        <f>SUM(N35:N37)</f>
        <v>23935440.989999998</v>
      </c>
    </row>
    <row r="39" spans="1:14" ht="13.5" customHeight="1">
      <c r="A39" s="58"/>
      <c r="B39" s="173" t="s">
        <v>31</v>
      </c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5"/>
    </row>
    <row r="40" spans="1:14" ht="13.5" customHeight="1">
      <c r="A40" s="58"/>
      <c r="B40" s="46" t="s">
        <v>132</v>
      </c>
      <c r="C40" s="59" t="s">
        <v>133</v>
      </c>
      <c r="D40" s="99">
        <v>12.2</v>
      </c>
      <c r="E40" s="99">
        <v>12.5</v>
      </c>
      <c r="F40" s="99">
        <v>12</v>
      </c>
      <c r="G40" s="99">
        <v>12.04</v>
      </c>
      <c r="H40" s="99">
        <v>12.14</v>
      </c>
      <c r="I40" s="99">
        <v>12</v>
      </c>
      <c r="J40" s="99">
        <v>12.14</v>
      </c>
      <c r="K40" s="100">
        <v>-1.1499999999999999</v>
      </c>
      <c r="L40" s="97">
        <v>46</v>
      </c>
      <c r="M40" s="98">
        <v>3769881</v>
      </c>
      <c r="N40" s="98">
        <v>45371382.5</v>
      </c>
    </row>
    <row r="41" spans="1:14" ht="13.5" customHeight="1">
      <c r="A41" s="58"/>
      <c r="B41" s="46" t="s">
        <v>271</v>
      </c>
      <c r="C41" s="59" t="s">
        <v>272</v>
      </c>
      <c r="D41" s="99">
        <v>9</v>
      </c>
      <c r="E41" s="99">
        <v>9</v>
      </c>
      <c r="F41" s="99">
        <v>9</v>
      </c>
      <c r="G41" s="99">
        <v>9</v>
      </c>
      <c r="H41" s="99">
        <v>8.99</v>
      </c>
      <c r="I41" s="99">
        <v>9</v>
      </c>
      <c r="J41" s="99">
        <v>9</v>
      </c>
      <c r="K41" s="100">
        <v>0</v>
      </c>
      <c r="L41" s="97">
        <v>12</v>
      </c>
      <c r="M41" s="98">
        <v>555982</v>
      </c>
      <c r="N41" s="98">
        <v>5003838</v>
      </c>
    </row>
    <row r="42" spans="1:14" ht="13.5" customHeight="1">
      <c r="A42" s="58"/>
      <c r="B42" s="46" t="s">
        <v>304</v>
      </c>
      <c r="C42" s="59" t="s">
        <v>305</v>
      </c>
      <c r="D42" s="99">
        <v>65.5</v>
      </c>
      <c r="E42" s="99">
        <v>65.5</v>
      </c>
      <c r="F42" s="99">
        <v>65</v>
      </c>
      <c r="G42" s="99">
        <v>65.23</v>
      </c>
      <c r="H42" s="99">
        <v>64.430000000000007</v>
      </c>
      <c r="I42" s="99">
        <v>65.400000000000006</v>
      </c>
      <c r="J42" s="99">
        <v>64</v>
      </c>
      <c r="K42" s="100">
        <v>2.19</v>
      </c>
      <c r="L42" s="97">
        <v>9</v>
      </c>
      <c r="M42" s="98">
        <v>245227</v>
      </c>
      <c r="N42" s="98">
        <v>15996568.5</v>
      </c>
    </row>
    <row r="43" spans="1:14" ht="13.5" customHeight="1">
      <c r="A43" s="58"/>
      <c r="B43" s="46" t="s">
        <v>270</v>
      </c>
      <c r="C43" s="59" t="s">
        <v>269</v>
      </c>
      <c r="D43" s="99">
        <v>8.6999999999999993</v>
      </c>
      <c r="E43" s="99">
        <v>8.6999999999999993</v>
      </c>
      <c r="F43" s="99">
        <v>8.6999999999999993</v>
      </c>
      <c r="G43" s="99">
        <v>8.6999999999999993</v>
      </c>
      <c r="H43" s="99">
        <v>9</v>
      </c>
      <c r="I43" s="99">
        <v>8.6999999999999993</v>
      </c>
      <c r="J43" s="99">
        <v>9</v>
      </c>
      <c r="K43" s="100">
        <v>-3.33</v>
      </c>
      <c r="L43" s="97">
        <v>1</v>
      </c>
      <c r="M43" s="98">
        <v>30000</v>
      </c>
      <c r="N43" s="98">
        <v>261000</v>
      </c>
    </row>
    <row r="44" spans="1:14" ht="13.5" customHeight="1">
      <c r="A44" s="58"/>
      <c r="B44" s="46" t="s">
        <v>277</v>
      </c>
      <c r="C44" s="59" t="s">
        <v>278</v>
      </c>
      <c r="D44" s="99">
        <v>14.5</v>
      </c>
      <c r="E44" s="99">
        <v>14.5</v>
      </c>
      <c r="F44" s="99">
        <v>14.5</v>
      </c>
      <c r="G44" s="99">
        <v>14.5</v>
      </c>
      <c r="H44" s="99">
        <v>14.5</v>
      </c>
      <c r="I44" s="99">
        <v>14.5</v>
      </c>
      <c r="J44" s="99">
        <v>14.5</v>
      </c>
      <c r="K44" s="100">
        <v>0</v>
      </c>
      <c r="L44" s="97">
        <v>7</v>
      </c>
      <c r="M44" s="98">
        <v>10700</v>
      </c>
      <c r="N44" s="98">
        <v>155150</v>
      </c>
    </row>
    <row r="45" spans="1:14" ht="13.5" customHeight="1">
      <c r="A45" s="58"/>
      <c r="B45" s="168" t="s">
        <v>91</v>
      </c>
      <c r="C45" s="169"/>
      <c r="D45" s="170"/>
      <c r="E45" s="171"/>
      <c r="F45" s="171"/>
      <c r="G45" s="171"/>
      <c r="H45" s="171"/>
      <c r="I45" s="171"/>
      <c r="J45" s="171"/>
      <c r="K45" s="172"/>
      <c r="L45" s="64">
        <f>SUM(L40:L44)</f>
        <v>75</v>
      </c>
      <c r="M45" s="61">
        <f>SUM(M40:M44)</f>
        <v>4611790</v>
      </c>
      <c r="N45" s="61">
        <f>SUM(N40:N44)</f>
        <v>66787939</v>
      </c>
    </row>
    <row r="46" spans="1:14" ht="13.5" customHeight="1">
      <c r="A46" s="58"/>
      <c r="B46" s="173" t="s">
        <v>84</v>
      </c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5"/>
    </row>
    <row r="47" spans="1:14" ht="13.5" customHeight="1">
      <c r="A47" s="58"/>
      <c r="B47" s="46" t="s">
        <v>171</v>
      </c>
      <c r="C47" s="59" t="s">
        <v>172</v>
      </c>
      <c r="D47" s="99">
        <v>5.2</v>
      </c>
      <c r="E47" s="99">
        <v>5.2</v>
      </c>
      <c r="F47" s="99">
        <v>5.2</v>
      </c>
      <c r="G47" s="99">
        <v>5.2</v>
      </c>
      <c r="H47" s="99">
        <v>5.2</v>
      </c>
      <c r="I47" s="99">
        <v>5.2</v>
      </c>
      <c r="J47" s="99">
        <v>5.2</v>
      </c>
      <c r="K47" s="100">
        <v>0</v>
      </c>
      <c r="L47" s="97">
        <v>3</v>
      </c>
      <c r="M47" s="98">
        <v>1055</v>
      </c>
      <c r="N47" s="98">
        <v>5486</v>
      </c>
    </row>
    <row r="48" spans="1:14" ht="13.5" customHeight="1">
      <c r="A48" s="58"/>
      <c r="B48" s="46" t="s">
        <v>86</v>
      </c>
      <c r="C48" s="59" t="s">
        <v>43</v>
      </c>
      <c r="D48" s="99">
        <v>0.36</v>
      </c>
      <c r="E48" s="99">
        <v>0.36</v>
      </c>
      <c r="F48" s="99">
        <v>0.36</v>
      </c>
      <c r="G48" s="99">
        <v>0.36</v>
      </c>
      <c r="H48" s="99">
        <v>0.36</v>
      </c>
      <c r="I48" s="99">
        <v>0.36</v>
      </c>
      <c r="J48" s="99">
        <v>0.36</v>
      </c>
      <c r="K48" s="100">
        <v>0</v>
      </c>
      <c r="L48" s="97">
        <v>2</v>
      </c>
      <c r="M48" s="98">
        <v>55387</v>
      </c>
      <c r="N48" s="98">
        <v>19939.32</v>
      </c>
    </row>
    <row r="49" spans="1:14" ht="13.5" customHeight="1">
      <c r="A49" s="58"/>
      <c r="B49" s="168" t="s">
        <v>175</v>
      </c>
      <c r="C49" s="169"/>
      <c r="D49" s="170"/>
      <c r="E49" s="171"/>
      <c r="F49" s="171"/>
      <c r="G49" s="171"/>
      <c r="H49" s="171"/>
      <c r="I49" s="171"/>
      <c r="J49" s="171"/>
      <c r="K49" s="172"/>
      <c r="L49" s="64">
        <f>SUM(L47:L48)</f>
        <v>5</v>
      </c>
      <c r="M49" s="61">
        <f>SUM(M47:M48)</f>
        <v>56442</v>
      </c>
      <c r="N49" s="61">
        <f>SUM(N47:N48)</f>
        <v>25425.32</v>
      </c>
    </row>
    <row r="50" spans="1:14" s="52" customFormat="1" ht="13.5" customHeight="1">
      <c r="B50" s="66" t="s">
        <v>32</v>
      </c>
      <c r="C50" s="176"/>
      <c r="D50" s="177"/>
      <c r="E50" s="177"/>
      <c r="F50" s="177"/>
      <c r="G50" s="177"/>
      <c r="H50" s="177"/>
      <c r="I50" s="177"/>
      <c r="J50" s="177"/>
      <c r="K50" s="178"/>
      <c r="L50" s="67">
        <f>L49+L45+L38+L33+L24+L20+L28</f>
        <v>1071</v>
      </c>
      <c r="M50" s="67">
        <f>M49+M45+M38+M33+M24+M20+M28</f>
        <v>587090814</v>
      </c>
      <c r="N50" s="67">
        <f>N49+N45+N38+N33+N24+N20+N28</f>
        <v>935475417.71000004</v>
      </c>
    </row>
    <row r="51" spans="1:14" s="52" customFormat="1" ht="22.5" customHeight="1">
      <c r="A51" s="51"/>
      <c r="B51" s="179" t="s">
        <v>313</v>
      </c>
      <c r="C51" s="180"/>
      <c r="D51" s="180"/>
      <c r="E51" s="180"/>
      <c r="F51" s="180"/>
      <c r="G51" s="180"/>
      <c r="H51" s="180"/>
      <c r="I51" s="180"/>
      <c r="J51" s="180"/>
      <c r="K51" s="180"/>
      <c r="L51" s="180"/>
      <c r="M51" s="180"/>
      <c r="N51" s="181"/>
    </row>
    <row r="52" spans="1:14" s="52" customFormat="1" ht="48" customHeight="1">
      <c r="B52" s="53" t="s">
        <v>15</v>
      </c>
      <c r="C52" s="54" t="s">
        <v>20</v>
      </c>
      <c r="D52" s="54" t="s">
        <v>21</v>
      </c>
      <c r="E52" s="54" t="s">
        <v>22</v>
      </c>
      <c r="F52" s="54" t="s">
        <v>23</v>
      </c>
      <c r="G52" s="54" t="s">
        <v>24</v>
      </c>
      <c r="H52" s="54" t="s">
        <v>25</v>
      </c>
      <c r="I52" s="54" t="s">
        <v>19</v>
      </c>
      <c r="J52" s="54" t="s">
        <v>26</v>
      </c>
      <c r="K52" s="55" t="s">
        <v>27</v>
      </c>
      <c r="L52" s="56" t="s">
        <v>28</v>
      </c>
      <c r="M52" s="56" t="s">
        <v>18</v>
      </c>
      <c r="N52" s="57" t="s">
        <v>7</v>
      </c>
    </row>
    <row r="53" spans="1:14" s="52" customFormat="1" ht="12.95" customHeight="1">
      <c r="B53" s="173" t="s">
        <v>29</v>
      </c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5"/>
    </row>
    <row r="54" spans="1:14" ht="12.95" customHeight="1">
      <c r="A54" s="58" t="s">
        <v>315</v>
      </c>
      <c r="B54" s="46" t="s">
        <v>235</v>
      </c>
      <c r="C54" s="59" t="s">
        <v>236</v>
      </c>
      <c r="D54" s="77">
        <v>0.85</v>
      </c>
      <c r="E54" s="77">
        <v>0.85</v>
      </c>
      <c r="F54" s="77">
        <v>0.85</v>
      </c>
      <c r="G54" s="77">
        <v>0.85</v>
      </c>
      <c r="H54" s="77">
        <v>0.85</v>
      </c>
      <c r="I54" s="77">
        <v>0.85</v>
      </c>
      <c r="J54" s="77">
        <v>0.85</v>
      </c>
      <c r="K54" s="78">
        <v>0</v>
      </c>
      <c r="L54" s="79">
        <v>8</v>
      </c>
      <c r="M54" s="80">
        <v>31100</v>
      </c>
      <c r="N54" s="80">
        <v>26435</v>
      </c>
    </row>
    <row r="55" spans="1:14" ht="12.95" customHeight="1">
      <c r="A55" s="58"/>
      <c r="B55" s="46" t="s">
        <v>273</v>
      </c>
      <c r="C55" s="59" t="s">
        <v>274</v>
      </c>
      <c r="D55" s="77">
        <v>0.23</v>
      </c>
      <c r="E55" s="77">
        <v>0.23</v>
      </c>
      <c r="F55" s="77">
        <v>0.23</v>
      </c>
      <c r="G55" s="77">
        <v>0.23</v>
      </c>
      <c r="H55" s="77">
        <v>0.23</v>
      </c>
      <c r="I55" s="77">
        <v>0.23</v>
      </c>
      <c r="J55" s="77">
        <v>0.23</v>
      </c>
      <c r="K55" s="78">
        <v>0</v>
      </c>
      <c r="L55" s="79">
        <v>6</v>
      </c>
      <c r="M55" s="80">
        <v>27160</v>
      </c>
      <c r="N55" s="80">
        <v>6246.8</v>
      </c>
    </row>
    <row r="56" spans="1:14" ht="12.95" customHeight="1">
      <c r="A56" s="58"/>
      <c r="B56" s="46" t="s">
        <v>136</v>
      </c>
      <c r="C56" s="59" t="s">
        <v>137</v>
      </c>
      <c r="D56" s="77">
        <v>0.09</v>
      </c>
      <c r="E56" s="77">
        <v>0.09</v>
      </c>
      <c r="F56" s="77">
        <v>0.09</v>
      </c>
      <c r="G56" s="77">
        <v>0.09</v>
      </c>
      <c r="H56" s="77">
        <v>0.09</v>
      </c>
      <c r="I56" s="77">
        <v>0.09</v>
      </c>
      <c r="J56" s="77">
        <v>0.09</v>
      </c>
      <c r="K56" s="78">
        <v>0</v>
      </c>
      <c r="L56" s="79">
        <v>1</v>
      </c>
      <c r="M56" s="80">
        <v>430</v>
      </c>
      <c r="N56" s="80">
        <v>38.700000000000003</v>
      </c>
    </row>
    <row r="57" spans="1:14" ht="12.95" customHeight="1">
      <c r="A57" s="58"/>
      <c r="B57" s="46" t="s">
        <v>169</v>
      </c>
      <c r="C57" s="59" t="s">
        <v>170</v>
      </c>
      <c r="D57" s="77">
        <v>0.55000000000000004</v>
      </c>
      <c r="E57" s="77">
        <v>0.59</v>
      </c>
      <c r="F57" s="77">
        <v>0.55000000000000004</v>
      </c>
      <c r="G57" s="77">
        <v>0.57999999999999996</v>
      </c>
      <c r="H57" s="77">
        <v>0.55000000000000004</v>
      </c>
      <c r="I57" s="77">
        <v>0.57999999999999996</v>
      </c>
      <c r="J57" s="77">
        <v>0.55000000000000004</v>
      </c>
      <c r="K57" s="78">
        <v>5.45</v>
      </c>
      <c r="L57" s="79">
        <v>40</v>
      </c>
      <c r="M57" s="80">
        <v>21722091</v>
      </c>
      <c r="N57" s="80">
        <v>12637922</v>
      </c>
    </row>
    <row r="58" spans="1:14" ht="12.95" customHeight="1">
      <c r="A58" s="58"/>
      <c r="B58" s="46" t="s">
        <v>267</v>
      </c>
      <c r="C58" s="59" t="s">
        <v>268</v>
      </c>
      <c r="D58" s="77">
        <v>0.26</v>
      </c>
      <c r="E58" s="77">
        <v>0.26</v>
      </c>
      <c r="F58" s="77">
        <v>0.26</v>
      </c>
      <c r="G58" s="77">
        <v>0.26</v>
      </c>
      <c r="H58" s="77">
        <v>0.27</v>
      </c>
      <c r="I58" s="77">
        <v>0.26</v>
      </c>
      <c r="J58" s="77">
        <v>0.27</v>
      </c>
      <c r="K58" s="78">
        <v>-3.7</v>
      </c>
      <c r="L58" s="79">
        <v>2</v>
      </c>
      <c r="M58" s="80">
        <v>8019116</v>
      </c>
      <c r="N58" s="80">
        <v>2084970.16</v>
      </c>
    </row>
    <row r="59" spans="1:14" ht="12.95" customHeight="1">
      <c r="A59" s="58"/>
      <c r="B59" s="168" t="s">
        <v>88</v>
      </c>
      <c r="C59" s="169"/>
      <c r="D59" s="170"/>
      <c r="E59" s="171"/>
      <c r="F59" s="171"/>
      <c r="G59" s="171"/>
      <c r="H59" s="171"/>
      <c r="I59" s="171"/>
      <c r="J59" s="171"/>
      <c r="K59" s="172"/>
      <c r="L59" s="65">
        <f>SUM(L54:L58)</f>
        <v>57</v>
      </c>
      <c r="M59" s="65">
        <f>SUM(M54:M58)</f>
        <v>29799897</v>
      </c>
      <c r="N59" s="65">
        <f>SUM(N54:N58)</f>
        <v>14755612.66</v>
      </c>
    </row>
    <row r="60" spans="1:14" ht="12.95" customHeight="1">
      <c r="A60" s="58"/>
      <c r="B60" s="173" t="s">
        <v>93</v>
      </c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5"/>
    </row>
    <row r="61" spans="1:14" ht="12.95" customHeight="1">
      <c r="A61" s="58"/>
      <c r="B61" s="46" t="s">
        <v>217</v>
      </c>
      <c r="C61" s="59" t="s">
        <v>218</v>
      </c>
      <c r="D61" s="99">
        <v>4.9800000000000004</v>
      </c>
      <c r="E61" s="99">
        <v>4.9800000000000004</v>
      </c>
      <c r="F61" s="99">
        <v>4.9800000000000004</v>
      </c>
      <c r="G61" s="99">
        <v>4.9800000000000004</v>
      </c>
      <c r="H61" s="99">
        <v>5.09</v>
      </c>
      <c r="I61" s="99">
        <v>4.9800000000000004</v>
      </c>
      <c r="J61" s="99">
        <v>5.09</v>
      </c>
      <c r="K61" s="100">
        <v>-2.16</v>
      </c>
      <c r="L61" s="97">
        <v>3</v>
      </c>
      <c r="M61" s="98">
        <v>18962</v>
      </c>
      <c r="N61" s="98">
        <v>94430.76</v>
      </c>
    </row>
    <row r="62" spans="1:14" ht="12.95" customHeight="1">
      <c r="A62" s="58"/>
      <c r="B62" s="168" t="s">
        <v>306</v>
      </c>
      <c r="C62" s="169"/>
      <c r="D62" s="170"/>
      <c r="E62" s="171"/>
      <c r="F62" s="171"/>
      <c r="G62" s="171"/>
      <c r="H62" s="171"/>
      <c r="I62" s="171"/>
      <c r="J62" s="171"/>
      <c r="K62" s="172"/>
      <c r="L62" s="65">
        <f>SUM(L61)</f>
        <v>3</v>
      </c>
      <c r="M62" s="65">
        <f>SUM(M61)</f>
        <v>18962</v>
      </c>
      <c r="N62" s="65">
        <f>SUM(N61)</f>
        <v>94430.76</v>
      </c>
    </row>
    <row r="63" spans="1:14" ht="12.95" customHeight="1">
      <c r="A63" s="58"/>
      <c r="B63" s="173" t="s">
        <v>82</v>
      </c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5"/>
    </row>
    <row r="64" spans="1:14" ht="12.95" customHeight="1">
      <c r="A64" s="58"/>
      <c r="B64" s="46" t="s">
        <v>33</v>
      </c>
      <c r="C64" s="59" t="s">
        <v>34</v>
      </c>
      <c r="D64" s="82">
        <v>1.62</v>
      </c>
      <c r="E64" s="99">
        <v>1.62</v>
      </c>
      <c r="F64" s="99">
        <v>1.61</v>
      </c>
      <c r="G64" s="99">
        <v>1.61</v>
      </c>
      <c r="H64" s="99">
        <v>1.62</v>
      </c>
      <c r="I64" s="99">
        <v>1.61</v>
      </c>
      <c r="J64" s="99">
        <v>1.62</v>
      </c>
      <c r="K64" s="100">
        <v>-0.62</v>
      </c>
      <c r="L64" s="97">
        <v>4</v>
      </c>
      <c r="M64" s="98">
        <v>150000</v>
      </c>
      <c r="N64" s="98">
        <v>241700</v>
      </c>
    </row>
    <row r="65" spans="1:14" ht="12.95" customHeight="1">
      <c r="A65" s="58"/>
      <c r="B65" s="168" t="s">
        <v>90</v>
      </c>
      <c r="C65" s="169"/>
      <c r="D65" s="170"/>
      <c r="E65" s="171"/>
      <c r="F65" s="171"/>
      <c r="G65" s="171"/>
      <c r="H65" s="171"/>
      <c r="I65" s="171"/>
      <c r="J65" s="171"/>
      <c r="K65" s="172"/>
      <c r="L65" s="65">
        <f>SUM(L64:L64)</f>
        <v>4</v>
      </c>
      <c r="M65" s="65">
        <f>SUM(M64:M64)</f>
        <v>150000</v>
      </c>
      <c r="N65" s="65">
        <f>SUM(N64:N64)</f>
        <v>241700</v>
      </c>
    </row>
    <row r="66" spans="1:14" ht="12.95" customHeight="1">
      <c r="A66" s="58"/>
      <c r="B66" s="173" t="s">
        <v>83</v>
      </c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5"/>
    </row>
    <row r="67" spans="1:14" ht="12.95" customHeight="1">
      <c r="A67" s="58"/>
      <c r="B67" s="46" t="s">
        <v>35</v>
      </c>
      <c r="C67" s="59" t="s">
        <v>36</v>
      </c>
      <c r="D67" s="82">
        <v>2.74</v>
      </c>
      <c r="E67" s="82">
        <v>2.75</v>
      </c>
      <c r="F67" s="82">
        <v>2.74</v>
      </c>
      <c r="G67" s="82">
        <v>2.74</v>
      </c>
      <c r="H67" s="82">
        <v>2.74</v>
      </c>
      <c r="I67" s="82">
        <v>2.75</v>
      </c>
      <c r="J67" s="82">
        <v>2.74</v>
      </c>
      <c r="K67" s="87">
        <v>0.36</v>
      </c>
      <c r="L67" s="88">
        <v>6</v>
      </c>
      <c r="M67" s="89">
        <v>58280</v>
      </c>
      <c r="N67" s="89">
        <v>159853.17000000001</v>
      </c>
    </row>
    <row r="68" spans="1:14" ht="12.95" customHeight="1">
      <c r="A68" s="58"/>
      <c r="B68" s="46" t="s">
        <v>87</v>
      </c>
      <c r="C68" s="59" t="s">
        <v>37</v>
      </c>
      <c r="D68" s="82">
        <v>0.85</v>
      </c>
      <c r="E68" s="99">
        <v>0.85</v>
      </c>
      <c r="F68" s="99">
        <v>0.85</v>
      </c>
      <c r="G68" s="99">
        <v>0.85</v>
      </c>
      <c r="H68" s="99">
        <v>0.73</v>
      </c>
      <c r="I68" s="99">
        <v>0.85</v>
      </c>
      <c r="J68" s="99">
        <v>0.73</v>
      </c>
      <c r="K68" s="100">
        <v>16.440000000000001</v>
      </c>
      <c r="L68" s="97">
        <v>1</v>
      </c>
      <c r="M68" s="98">
        <v>180000</v>
      </c>
      <c r="N68" s="98">
        <v>153000</v>
      </c>
    </row>
    <row r="69" spans="1:14" ht="12.95" customHeight="1">
      <c r="A69" s="58"/>
      <c r="B69" s="168" t="s">
        <v>90</v>
      </c>
      <c r="C69" s="169"/>
      <c r="D69" s="170"/>
      <c r="E69" s="171"/>
      <c r="F69" s="171"/>
      <c r="G69" s="171"/>
      <c r="H69" s="171"/>
      <c r="I69" s="171"/>
      <c r="J69" s="171"/>
      <c r="K69" s="172"/>
      <c r="L69" s="65">
        <f>SUM(L67:L68)</f>
        <v>7</v>
      </c>
      <c r="M69" s="65">
        <f>SUM(M67:M68)</f>
        <v>238280</v>
      </c>
      <c r="N69" s="65">
        <f>SUM(N67:N68)</f>
        <v>312853.17000000004</v>
      </c>
    </row>
    <row r="70" spans="1:14" s="52" customFormat="1" ht="15" customHeight="1">
      <c r="B70" s="66" t="s">
        <v>119</v>
      </c>
      <c r="C70" s="176"/>
      <c r="D70" s="177"/>
      <c r="E70" s="177"/>
      <c r="F70" s="177"/>
      <c r="G70" s="177"/>
      <c r="H70" s="177"/>
      <c r="I70" s="177"/>
      <c r="J70" s="177"/>
      <c r="K70" s="178"/>
      <c r="L70" s="67">
        <f>L69++L59+L65+L62</f>
        <v>71</v>
      </c>
      <c r="M70" s="67">
        <f t="shared" ref="M70:N70" si="0">M69++M59+M65+M62</f>
        <v>30207139</v>
      </c>
      <c r="N70" s="67">
        <f t="shared" si="0"/>
        <v>15404596.59</v>
      </c>
    </row>
    <row r="71" spans="1:14" s="52" customFormat="1" ht="22.5" customHeight="1">
      <c r="A71" s="51"/>
      <c r="B71" s="179" t="s">
        <v>314</v>
      </c>
      <c r="C71" s="180"/>
      <c r="D71" s="180"/>
      <c r="E71" s="180"/>
      <c r="F71" s="180"/>
      <c r="G71" s="180"/>
      <c r="H71" s="180"/>
      <c r="I71" s="180"/>
      <c r="J71" s="180"/>
      <c r="K71" s="180"/>
      <c r="L71" s="180"/>
      <c r="M71" s="180"/>
      <c r="N71" s="181"/>
    </row>
    <row r="72" spans="1:14" s="52" customFormat="1" ht="44.25" customHeight="1">
      <c r="B72" s="53" t="s">
        <v>15</v>
      </c>
      <c r="C72" s="54" t="s">
        <v>20</v>
      </c>
      <c r="D72" s="54" t="s">
        <v>21</v>
      </c>
      <c r="E72" s="54" t="s">
        <v>22</v>
      </c>
      <c r="F72" s="54" t="s">
        <v>23</v>
      </c>
      <c r="G72" s="54" t="s">
        <v>24</v>
      </c>
      <c r="H72" s="54" t="s">
        <v>25</v>
      </c>
      <c r="I72" s="54" t="s">
        <v>19</v>
      </c>
      <c r="J72" s="54" t="s">
        <v>26</v>
      </c>
      <c r="K72" s="55" t="s">
        <v>27</v>
      </c>
      <c r="L72" s="56" t="s">
        <v>28</v>
      </c>
      <c r="M72" s="56" t="s">
        <v>18</v>
      </c>
      <c r="N72" s="57" t="s">
        <v>7</v>
      </c>
    </row>
    <row r="73" spans="1:14" ht="15.75">
      <c r="A73" s="58"/>
      <c r="B73" s="173" t="s">
        <v>82</v>
      </c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5"/>
    </row>
    <row r="74" spans="1:14" ht="15.75">
      <c r="A74" s="58"/>
      <c r="B74" s="93" t="s">
        <v>184</v>
      </c>
      <c r="C74" s="94" t="s">
        <v>185</v>
      </c>
      <c r="D74" s="99">
        <v>1.46</v>
      </c>
      <c r="E74" s="99">
        <v>1.46</v>
      </c>
      <c r="F74" s="99">
        <v>1.46</v>
      </c>
      <c r="G74" s="99">
        <v>1.46</v>
      </c>
      <c r="H74" s="99">
        <v>1.43</v>
      </c>
      <c r="I74" s="99">
        <v>1.46</v>
      </c>
      <c r="J74" s="99">
        <v>1.45</v>
      </c>
      <c r="K74" s="100">
        <v>0.69</v>
      </c>
      <c r="L74" s="97">
        <v>1</v>
      </c>
      <c r="M74" s="98">
        <v>722879</v>
      </c>
      <c r="N74" s="98">
        <v>1055403.3400000001</v>
      </c>
    </row>
    <row r="75" spans="1:14" ht="15.75">
      <c r="A75" s="58"/>
      <c r="B75" s="93" t="s">
        <v>85</v>
      </c>
      <c r="C75" s="94" t="s">
        <v>42</v>
      </c>
      <c r="D75" s="99">
        <v>1.66</v>
      </c>
      <c r="E75" s="99">
        <v>1.66</v>
      </c>
      <c r="F75" s="99">
        <v>1.66</v>
      </c>
      <c r="G75" s="99">
        <v>1.66</v>
      </c>
      <c r="H75" s="99">
        <v>1.66</v>
      </c>
      <c r="I75" s="99">
        <v>1.66</v>
      </c>
      <c r="J75" s="99">
        <v>1.66</v>
      </c>
      <c r="K75" s="100">
        <v>0</v>
      </c>
      <c r="L75" s="97">
        <v>2</v>
      </c>
      <c r="M75" s="98">
        <v>2735</v>
      </c>
      <c r="N75" s="98">
        <v>4540.1000000000004</v>
      </c>
    </row>
    <row r="76" spans="1:14" ht="15.75">
      <c r="A76" s="58"/>
      <c r="B76" s="168" t="s">
        <v>90</v>
      </c>
      <c r="C76" s="169"/>
      <c r="D76" s="170"/>
      <c r="E76" s="171"/>
      <c r="F76" s="171"/>
      <c r="G76" s="171"/>
      <c r="H76" s="171"/>
      <c r="I76" s="171"/>
      <c r="J76" s="171"/>
      <c r="K76" s="172"/>
      <c r="L76" s="65">
        <f>SUM(L74:L75)</f>
        <v>3</v>
      </c>
      <c r="M76" s="65">
        <f>SUM(M74:M75)</f>
        <v>725614</v>
      </c>
      <c r="N76" s="65">
        <f>SUM(N74:N75)</f>
        <v>1059943.4400000002</v>
      </c>
    </row>
    <row r="77" spans="1:14" ht="12.95" customHeight="1">
      <c r="A77" s="58"/>
      <c r="B77" s="173" t="s">
        <v>83</v>
      </c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5"/>
    </row>
    <row r="78" spans="1:14" ht="15.75">
      <c r="A78" s="58"/>
      <c r="B78" s="93" t="s">
        <v>241</v>
      </c>
      <c r="C78" s="94" t="s">
        <v>242</v>
      </c>
      <c r="D78" s="99">
        <v>1.36</v>
      </c>
      <c r="E78" s="99">
        <v>1.36</v>
      </c>
      <c r="F78" s="99">
        <v>1.36</v>
      </c>
      <c r="G78" s="99">
        <v>1.36</v>
      </c>
      <c r="H78" s="99">
        <v>1.36</v>
      </c>
      <c r="I78" s="99">
        <v>1.36</v>
      </c>
      <c r="J78" s="99">
        <v>1.36</v>
      </c>
      <c r="K78" s="100">
        <v>0</v>
      </c>
      <c r="L78" s="97">
        <v>2</v>
      </c>
      <c r="M78" s="98">
        <v>3210</v>
      </c>
      <c r="N78" s="98">
        <v>4365.6000000000004</v>
      </c>
    </row>
    <row r="79" spans="1:14" ht="15.75">
      <c r="A79" s="58"/>
      <c r="B79" s="93" t="s">
        <v>142</v>
      </c>
      <c r="C79" s="94" t="s">
        <v>143</v>
      </c>
      <c r="D79" s="99">
        <v>1.49</v>
      </c>
      <c r="E79" s="99">
        <v>1.49</v>
      </c>
      <c r="F79" s="99">
        <v>1.48</v>
      </c>
      <c r="G79" s="99">
        <v>1.49</v>
      </c>
      <c r="H79" s="99">
        <v>1.5</v>
      </c>
      <c r="I79" s="99">
        <v>1.48</v>
      </c>
      <c r="J79" s="99">
        <v>1.48</v>
      </c>
      <c r="K79" s="100">
        <v>0</v>
      </c>
      <c r="L79" s="97">
        <v>2</v>
      </c>
      <c r="M79" s="98">
        <v>332985</v>
      </c>
      <c r="N79" s="98">
        <v>494817.8</v>
      </c>
    </row>
    <row r="80" spans="1:14" ht="15.75">
      <c r="A80" s="58"/>
      <c r="B80" s="93" t="s">
        <v>288</v>
      </c>
      <c r="C80" s="94" t="s">
        <v>287</v>
      </c>
      <c r="D80" s="99">
        <v>2.1</v>
      </c>
      <c r="E80" s="99">
        <v>2.42</v>
      </c>
      <c r="F80" s="99">
        <v>2.1</v>
      </c>
      <c r="G80" s="99">
        <v>2.3199999999999998</v>
      </c>
      <c r="H80" s="99">
        <v>2.1800000000000002</v>
      </c>
      <c r="I80" s="99">
        <v>2.42</v>
      </c>
      <c r="J80" s="99">
        <v>2.1800000000000002</v>
      </c>
      <c r="K80" s="100">
        <v>11.01</v>
      </c>
      <c r="L80" s="97">
        <v>3</v>
      </c>
      <c r="M80" s="98">
        <v>7645</v>
      </c>
      <c r="N80" s="98">
        <v>17755.939999999999</v>
      </c>
    </row>
    <row r="81" spans="1:14" ht="15.75">
      <c r="A81" s="58"/>
      <c r="B81" s="93" t="s">
        <v>196</v>
      </c>
      <c r="C81" s="94" t="s">
        <v>197</v>
      </c>
      <c r="D81" s="99">
        <v>1.88</v>
      </c>
      <c r="E81" s="99">
        <v>1.88</v>
      </c>
      <c r="F81" s="99">
        <v>1.83</v>
      </c>
      <c r="G81" s="99">
        <v>1.85</v>
      </c>
      <c r="H81" s="99">
        <v>1.88</v>
      </c>
      <c r="I81" s="99">
        <v>1.84</v>
      </c>
      <c r="J81" s="99">
        <v>1.88</v>
      </c>
      <c r="K81" s="100">
        <v>-2.13</v>
      </c>
      <c r="L81" s="97">
        <v>16</v>
      </c>
      <c r="M81" s="98">
        <v>1212238</v>
      </c>
      <c r="N81" s="98">
        <v>2237337.06</v>
      </c>
    </row>
    <row r="82" spans="1:14" ht="15.75">
      <c r="A82" s="58"/>
      <c r="B82" s="93" t="s">
        <v>38</v>
      </c>
      <c r="C82" s="94" t="s">
        <v>39</v>
      </c>
      <c r="D82" s="99">
        <v>1.3</v>
      </c>
      <c r="E82" s="99">
        <v>1.3</v>
      </c>
      <c r="F82" s="99">
        <v>1.28</v>
      </c>
      <c r="G82" s="99">
        <v>1.29</v>
      </c>
      <c r="H82" s="99">
        <v>1.3</v>
      </c>
      <c r="I82" s="99">
        <v>1.29</v>
      </c>
      <c r="J82" s="99">
        <v>1.3</v>
      </c>
      <c r="K82" s="100">
        <v>-0.77</v>
      </c>
      <c r="L82" s="97">
        <v>15</v>
      </c>
      <c r="M82" s="98">
        <v>4137000</v>
      </c>
      <c r="N82" s="98">
        <v>5326860</v>
      </c>
    </row>
    <row r="83" spans="1:14" ht="12.95" customHeight="1">
      <c r="A83" s="58"/>
      <c r="B83" s="168" t="s">
        <v>90</v>
      </c>
      <c r="C83" s="169"/>
      <c r="D83" s="170"/>
      <c r="E83" s="171"/>
      <c r="F83" s="171"/>
      <c r="G83" s="171"/>
      <c r="H83" s="171"/>
      <c r="I83" s="171"/>
      <c r="J83" s="171"/>
      <c r="K83" s="172"/>
      <c r="L83" s="65">
        <f>SUM(L78:L82)</f>
        <v>38</v>
      </c>
      <c r="M83" s="65">
        <f>SUM(M78:M82)</f>
        <v>5693078</v>
      </c>
      <c r="N83" s="65">
        <f>SUM(N78:N82)</f>
        <v>8081136.4000000004</v>
      </c>
    </row>
    <row r="84" spans="1:14" ht="12.95" customHeight="1">
      <c r="A84" s="58"/>
      <c r="B84" s="173" t="s">
        <v>31</v>
      </c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5"/>
    </row>
    <row r="85" spans="1:14" ht="12.95" customHeight="1">
      <c r="A85" s="58"/>
      <c r="B85" s="93" t="s">
        <v>215</v>
      </c>
      <c r="C85" s="94" t="s">
        <v>216</v>
      </c>
      <c r="D85" s="99">
        <v>18.55</v>
      </c>
      <c r="E85" s="99">
        <v>18.899999999999999</v>
      </c>
      <c r="F85" s="99">
        <v>18.55</v>
      </c>
      <c r="G85" s="99">
        <v>18.88</v>
      </c>
      <c r="H85" s="99">
        <v>18.55</v>
      </c>
      <c r="I85" s="99">
        <v>18.84</v>
      </c>
      <c r="J85" s="99">
        <v>18.55</v>
      </c>
      <c r="K85" s="100">
        <v>1.56</v>
      </c>
      <c r="L85" s="97">
        <v>4</v>
      </c>
      <c r="M85" s="98">
        <v>3385</v>
      </c>
      <c r="N85" s="98">
        <v>63919.040000000001</v>
      </c>
    </row>
    <row r="86" spans="1:14" ht="12.95" customHeight="1">
      <c r="A86" s="58"/>
      <c r="B86" s="168" t="s">
        <v>91</v>
      </c>
      <c r="C86" s="169"/>
      <c r="D86" s="170"/>
      <c r="E86" s="171"/>
      <c r="F86" s="171"/>
      <c r="G86" s="171"/>
      <c r="H86" s="171"/>
      <c r="I86" s="171"/>
      <c r="J86" s="171"/>
      <c r="K86" s="172"/>
      <c r="L86" s="65">
        <f>SUM(L85)</f>
        <v>4</v>
      </c>
      <c r="M86" s="65">
        <f>SUM(M85)</f>
        <v>3385</v>
      </c>
      <c r="N86" s="65">
        <f>SUM(N85)</f>
        <v>63919.040000000001</v>
      </c>
    </row>
    <row r="87" spans="1:14" ht="12.95" customHeight="1">
      <c r="A87" s="58"/>
      <c r="B87" s="173" t="s">
        <v>84</v>
      </c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5"/>
    </row>
    <row r="88" spans="1:14" ht="12.95" customHeight="1">
      <c r="A88" s="58"/>
      <c r="B88" s="46" t="s">
        <v>180</v>
      </c>
      <c r="C88" s="59" t="s">
        <v>181</v>
      </c>
      <c r="D88" s="63">
        <v>6.6</v>
      </c>
      <c r="E88" s="77">
        <v>6.6</v>
      </c>
      <c r="F88" s="77">
        <v>6.45</v>
      </c>
      <c r="G88" s="77">
        <v>6.49</v>
      </c>
      <c r="H88" s="77">
        <v>6.51</v>
      </c>
      <c r="I88" s="77">
        <v>6.49</v>
      </c>
      <c r="J88" s="77">
        <v>6.47</v>
      </c>
      <c r="K88" s="100">
        <v>0.31</v>
      </c>
      <c r="L88" s="79">
        <v>68</v>
      </c>
      <c r="M88" s="80">
        <v>9443324</v>
      </c>
      <c r="N88" s="80">
        <v>61255533.369999997</v>
      </c>
    </row>
    <row r="89" spans="1:14" ht="12.95" customHeight="1">
      <c r="A89" s="58"/>
      <c r="B89" s="168" t="s">
        <v>175</v>
      </c>
      <c r="C89" s="169"/>
      <c r="D89" s="170"/>
      <c r="E89" s="171"/>
      <c r="F89" s="171"/>
      <c r="G89" s="171"/>
      <c r="H89" s="171"/>
      <c r="I89" s="171"/>
      <c r="J89" s="171"/>
      <c r="K89" s="172"/>
      <c r="L89" s="64">
        <f>L88</f>
        <v>68</v>
      </c>
      <c r="M89" s="64">
        <f t="shared" ref="M89:N89" si="1">M88</f>
        <v>9443324</v>
      </c>
      <c r="N89" s="80">
        <f t="shared" si="1"/>
        <v>61255533.369999997</v>
      </c>
    </row>
    <row r="90" spans="1:14" s="52" customFormat="1" ht="12.95" customHeight="1">
      <c r="B90" s="66" t="s">
        <v>70</v>
      </c>
      <c r="C90" s="176"/>
      <c r="D90" s="177"/>
      <c r="E90" s="177"/>
      <c r="F90" s="177"/>
      <c r="G90" s="177"/>
      <c r="H90" s="177"/>
      <c r="I90" s="177"/>
      <c r="J90" s="177"/>
      <c r="K90" s="178"/>
      <c r="L90" s="67">
        <f>L89+L83+L76+L86</f>
        <v>113</v>
      </c>
      <c r="M90" s="67">
        <f t="shared" ref="M90:N90" si="2">M89+M83+M76+M86</f>
        <v>15865401</v>
      </c>
      <c r="N90" s="67">
        <f t="shared" si="2"/>
        <v>70460532.25</v>
      </c>
    </row>
    <row r="91" spans="1:14" s="52" customFormat="1" ht="12.95" customHeight="1">
      <c r="B91" s="66" t="s">
        <v>40</v>
      </c>
      <c r="C91" s="176"/>
      <c r="D91" s="177"/>
      <c r="E91" s="177"/>
      <c r="F91" s="177"/>
      <c r="G91" s="177"/>
      <c r="H91" s="177"/>
      <c r="I91" s="177"/>
      <c r="J91" s="177"/>
      <c r="K91" s="178"/>
      <c r="L91" s="67">
        <f>L90+L70+L50</f>
        <v>1255</v>
      </c>
      <c r="M91" s="67">
        <f>M90+M70+M50</f>
        <v>633163354</v>
      </c>
      <c r="N91" s="67">
        <f>N90+N70+N50</f>
        <v>1021340546.5500001</v>
      </c>
    </row>
    <row r="92" spans="1:14" ht="12.95" customHeight="1">
      <c r="A92" s="58"/>
      <c r="N92" s="71"/>
    </row>
    <row r="93" spans="1:14" s="52" customFormat="1" ht="18.75" customHeight="1">
      <c r="B93" s="58"/>
      <c r="C93" s="68"/>
      <c r="D93" s="58"/>
      <c r="E93" s="58"/>
      <c r="F93" s="58"/>
      <c r="G93" s="58"/>
      <c r="H93" s="58"/>
      <c r="I93" s="58"/>
      <c r="J93" s="69"/>
      <c r="K93" s="70"/>
      <c r="L93" s="71"/>
      <c r="M93" s="71"/>
      <c r="N93" s="72"/>
    </row>
    <row r="94" spans="1:14" s="52" customFormat="1" ht="18.75" customHeight="1">
      <c r="B94" s="58"/>
      <c r="C94" s="68"/>
      <c r="D94" s="58"/>
      <c r="E94" s="58"/>
      <c r="F94" s="58"/>
      <c r="G94" s="58"/>
      <c r="H94" s="58"/>
      <c r="I94" s="58"/>
      <c r="J94" s="69"/>
      <c r="K94" s="70"/>
      <c r="L94" s="71"/>
      <c r="M94" s="71"/>
      <c r="N94" s="72"/>
    </row>
    <row r="95" spans="1:14" ht="12.95" customHeight="1">
      <c r="A95" s="58"/>
    </row>
  </sheetData>
  <mergeCells count="52">
    <mergeCell ref="B73:N73"/>
    <mergeCell ref="B76:C76"/>
    <mergeCell ref="D76:K76"/>
    <mergeCell ref="B84:N84"/>
    <mergeCell ref="B86:C86"/>
    <mergeCell ref="D86:K86"/>
    <mergeCell ref="B51:N51"/>
    <mergeCell ref="B53:N53"/>
    <mergeCell ref="B59:C59"/>
    <mergeCell ref="D59:K59"/>
    <mergeCell ref="B34:N34"/>
    <mergeCell ref="D38:K38"/>
    <mergeCell ref="B38:C38"/>
    <mergeCell ref="C50:K50"/>
    <mergeCell ref="B24:C24"/>
    <mergeCell ref="D24:K24"/>
    <mergeCell ref="B29:N29"/>
    <mergeCell ref="B33:C33"/>
    <mergeCell ref="D33:K33"/>
    <mergeCell ref="B1:N1"/>
    <mergeCell ref="B3:N3"/>
    <mergeCell ref="B20:C20"/>
    <mergeCell ref="D20:K20"/>
    <mergeCell ref="B21:N21"/>
    <mergeCell ref="B62:C62"/>
    <mergeCell ref="D62:K62"/>
    <mergeCell ref="C91:K91"/>
    <mergeCell ref="B71:N71"/>
    <mergeCell ref="C90:K90"/>
    <mergeCell ref="B77:N77"/>
    <mergeCell ref="B83:C83"/>
    <mergeCell ref="D83:K83"/>
    <mergeCell ref="B87:N87"/>
    <mergeCell ref="B89:C89"/>
    <mergeCell ref="D89:K89"/>
    <mergeCell ref="C70:K70"/>
    <mergeCell ref="B69:C69"/>
    <mergeCell ref="D69:K69"/>
    <mergeCell ref="B25:N25"/>
    <mergeCell ref="B28:C28"/>
    <mergeCell ref="D28:K28"/>
    <mergeCell ref="B66:N66"/>
    <mergeCell ref="B39:N39"/>
    <mergeCell ref="D45:K45"/>
    <mergeCell ref="B45:C45"/>
    <mergeCell ref="B46:N46"/>
    <mergeCell ref="B49:C49"/>
    <mergeCell ref="D49:K49"/>
    <mergeCell ref="B63:N63"/>
    <mergeCell ref="B65:C65"/>
    <mergeCell ref="D65:K65"/>
    <mergeCell ref="B60:N60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4"/>
  <sheetViews>
    <sheetView zoomScale="130" zoomScaleNormal="130" workbookViewId="0">
      <selection activeCell="H45" sqref="H45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185" t="s">
        <v>310</v>
      </c>
      <c r="B1" s="185"/>
      <c r="C1" s="185"/>
      <c r="D1" s="185"/>
    </row>
    <row r="2" spans="1:4" ht="15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5" customHeight="1">
      <c r="A3" s="186" t="s">
        <v>29</v>
      </c>
      <c r="B3" s="187"/>
      <c r="C3" s="187"/>
      <c r="D3" s="188"/>
    </row>
    <row r="4" spans="1:4" ht="15" customHeight="1">
      <c r="A4" s="46" t="s">
        <v>161</v>
      </c>
      <c r="B4" s="59" t="s">
        <v>162</v>
      </c>
      <c r="C4" s="99">
        <v>0.28000000000000003</v>
      </c>
      <c r="D4" s="99">
        <v>0.28000000000000003</v>
      </c>
    </row>
    <row r="5" spans="1:4" ht="15" customHeight="1">
      <c r="A5" s="46" t="s">
        <v>159</v>
      </c>
      <c r="B5" s="59" t="s">
        <v>160</v>
      </c>
      <c r="C5" s="99">
        <v>0.95</v>
      </c>
      <c r="D5" s="99">
        <v>0.95</v>
      </c>
    </row>
    <row r="6" spans="1:4" ht="15" customHeight="1">
      <c r="A6" s="46" t="s">
        <v>149</v>
      </c>
      <c r="B6" s="59" t="s">
        <v>150</v>
      </c>
      <c r="C6" s="47">
        <v>2.2000000000000002</v>
      </c>
      <c r="D6" s="47">
        <v>2.2000000000000002</v>
      </c>
    </row>
    <row r="7" spans="1:4" ht="15" customHeight="1">
      <c r="A7" s="189" t="s">
        <v>93</v>
      </c>
      <c r="B7" s="190"/>
      <c r="C7" s="190"/>
      <c r="D7" s="191"/>
    </row>
    <row r="8" spans="1:4" ht="15" customHeight="1">
      <c r="A8" s="46" t="s">
        <v>173</v>
      </c>
      <c r="B8" s="59" t="s">
        <v>174</v>
      </c>
      <c r="C8" s="77">
        <v>0.44</v>
      </c>
      <c r="D8" s="77">
        <v>0.44</v>
      </c>
    </row>
    <row r="9" spans="1:4" ht="15" customHeight="1">
      <c r="A9" s="189" t="s">
        <v>82</v>
      </c>
      <c r="B9" s="190"/>
      <c r="C9" s="190"/>
      <c r="D9" s="191"/>
    </row>
    <row r="10" spans="1:4" ht="15" customHeight="1">
      <c r="A10" s="46" t="s">
        <v>165</v>
      </c>
      <c r="B10" s="59" t="s">
        <v>166</v>
      </c>
      <c r="C10" s="77">
        <v>4.46</v>
      </c>
      <c r="D10" s="77">
        <v>4.46</v>
      </c>
    </row>
    <row r="11" spans="1:4" ht="15" customHeight="1">
      <c r="A11" s="46" t="s">
        <v>153</v>
      </c>
      <c r="B11" s="59" t="s">
        <v>154</v>
      </c>
      <c r="C11" s="77">
        <v>0.65</v>
      </c>
      <c r="D11" s="77">
        <v>0.65</v>
      </c>
    </row>
    <row r="12" spans="1:4" ht="15" customHeight="1">
      <c r="A12" s="189" t="s">
        <v>83</v>
      </c>
      <c r="B12" s="190"/>
      <c r="C12" s="190"/>
      <c r="D12" s="191"/>
    </row>
    <row r="13" spans="1:4" ht="15" customHeight="1">
      <c r="A13" s="46" t="s">
        <v>157</v>
      </c>
      <c r="B13" s="59" t="s">
        <v>158</v>
      </c>
      <c r="C13" s="77">
        <v>1.18</v>
      </c>
      <c r="D13" s="77">
        <v>1.18</v>
      </c>
    </row>
    <row r="14" spans="1:4" ht="15" customHeight="1">
      <c r="A14" s="46" t="s">
        <v>96</v>
      </c>
      <c r="B14" s="59" t="s">
        <v>97</v>
      </c>
      <c r="C14" s="77">
        <v>5.6</v>
      </c>
      <c r="D14" s="77">
        <v>5.6</v>
      </c>
    </row>
    <row r="15" spans="1:4" ht="15" customHeight="1">
      <c r="A15" s="46" t="s">
        <v>163</v>
      </c>
      <c r="B15" s="59" t="s">
        <v>164</v>
      </c>
      <c r="C15" s="77">
        <v>2.84</v>
      </c>
      <c r="D15" s="77">
        <v>2.84</v>
      </c>
    </row>
    <row r="16" spans="1:4" ht="15" customHeight="1">
      <c r="A16" s="46" t="s">
        <v>145</v>
      </c>
      <c r="B16" s="59" t="s">
        <v>122</v>
      </c>
      <c r="C16" s="77">
        <v>2.4</v>
      </c>
      <c r="D16" s="77">
        <v>2.4</v>
      </c>
    </row>
    <row r="17" spans="1:4" ht="15" customHeight="1">
      <c r="A17" s="46" t="s">
        <v>110</v>
      </c>
      <c r="B17" s="59" t="s">
        <v>111</v>
      </c>
      <c r="C17" s="77">
        <v>1.99</v>
      </c>
      <c r="D17" s="99">
        <v>1.99</v>
      </c>
    </row>
    <row r="18" spans="1:4" ht="15" customHeight="1">
      <c r="A18" s="182" t="s">
        <v>31</v>
      </c>
      <c r="B18" s="183" t="s">
        <v>31</v>
      </c>
      <c r="C18" s="183"/>
      <c r="D18" s="184"/>
    </row>
    <row r="19" spans="1:4" ht="15" customHeight="1">
      <c r="A19" s="46" t="s">
        <v>204</v>
      </c>
      <c r="B19" s="59" t="s">
        <v>205</v>
      </c>
      <c r="C19" s="99">
        <v>107</v>
      </c>
      <c r="D19" s="99">
        <v>107</v>
      </c>
    </row>
    <row r="20" spans="1:4" ht="15" customHeight="1">
      <c r="A20" s="186" t="s">
        <v>84</v>
      </c>
      <c r="B20" s="187"/>
      <c r="C20" s="187"/>
      <c r="D20" s="188"/>
    </row>
    <row r="21" spans="1:4" ht="15" customHeight="1">
      <c r="A21" s="46" t="s">
        <v>255</v>
      </c>
      <c r="B21" s="59" t="s">
        <v>256</v>
      </c>
      <c r="C21" s="99">
        <v>7.95</v>
      </c>
      <c r="D21" s="99">
        <v>7.95</v>
      </c>
    </row>
    <row r="22" spans="1:4" ht="15" customHeight="1">
      <c r="A22" s="46" t="s">
        <v>261</v>
      </c>
      <c r="B22" s="59" t="s">
        <v>262</v>
      </c>
      <c r="C22" s="77">
        <v>5.99</v>
      </c>
      <c r="D22" s="77">
        <v>5.99</v>
      </c>
    </row>
    <row r="23" spans="1:4" ht="15" customHeight="1">
      <c r="A23" s="46" t="s">
        <v>190</v>
      </c>
      <c r="B23" s="59" t="s">
        <v>191</v>
      </c>
      <c r="C23" s="99">
        <v>11</v>
      </c>
      <c r="D23" s="99">
        <v>11</v>
      </c>
    </row>
    <row r="24" spans="1:4" ht="15" customHeight="1">
      <c r="A24" s="46" t="s">
        <v>167</v>
      </c>
      <c r="B24" s="59" t="s">
        <v>168</v>
      </c>
      <c r="C24" s="99">
        <v>2.11</v>
      </c>
      <c r="D24" s="99">
        <v>2.11</v>
      </c>
    </row>
    <row r="25" spans="1:4" ht="15" customHeight="1">
      <c r="A25" s="73" t="s">
        <v>41</v>
      </c>
      <c r="B25" s="73" t="s">
        <v>20</v>
      </c>
      <c r="C25" s="73" t="s">
        <v>92</v>
      </c>
      <c r="D25" s="73" t="s">
        <v>19</v>
      </c>
    </row>
    <row r="26" spans="1:4" ht="15" customHeight="1">
      <c r="A26" s="189" t="s">
        <v>29</v>
      </c>
      <c r="B26" s="190"/>
      <c r="C26" s="190"/>
      <c r="D26" s="191"/>
    </row>
    <row r="27" spans="1:4" ht="15" customHeight="1">
      <c r="A27" s="46" t="s">
        <v>193</v>
      </c>
      <c r="B27" s="59" t="s">
        <v>192</v>
      </c>
      <c r="C27" s="77">
        <v>0.22</v>
      </c>
      <c r="D27" s="77">
        <v>0.22</v>
      </c>
    </row>
    <row r="28" spans="1:4" ht="15" customHeight="1">
      <c r="A28" s="46" t="s">
        <v>294</v>
      </c>
      <c r="B28" s="59" t="s">
        <v>295</v>
      </c>
      <c r="C28" s="99">
        <v>0.05</v>
      </c>
      <c r="D28" s="99">
        <v>0.05</v>
      </c>
    </row>
    <row r="29" spans="1:4" ht="15" customHeight="1">
      <c r="A29" s="105" t="s">
        <v>257</v>
      </c>
      <c r="B29" s="106" t="s">
        <v>258</v>
      </c>
      <c r="C29" s="99">
        <v>1.05</v>
      </c>
      <c r="D29" s="99">
        <v>1.05</v>
      </c>
    </row>
    <row r="30" spans="1:4" ht="15" customHeight="1">
      <c r="A30" s="105" t="s">
        <v>249</v>
      </c>
      <c r="B30" s="106" t="s">
        <v>250</v>
      </c>
      <c r="C30" s="99">
        <v>0.09</v>
      </c>
      <c r="D30" s="99">
        <v>0.09</v>
      </c>
    </row>
    <row r="31" spans="1:4" ht="15" customHeight="1">
      <c r="A31" s="46" t="s">
        <v>121</v>
      </c>
      <c r="B31" s="59" t="s">
        <v>120</v>
      </c>
      <c r="C31" s="82">
        <v>1</v>
      </c>
      <c r="D31" s="82">
        <v>1</v>
      </c>
    </row>
    <row r="32" spans="1:4" ht="15" customHeight="1">
      <c r="A32" s="46" t="s">
        <v>223</v>
      </c>
      <c r="B32" s="59" t="s">
        <v>224</v>
      </c>
      <c r="C32" s="82">
        <v>1</v>
      </c>
      <c r="D32" s="90">
        <v>1</v>
      </c>
    </row>
    <row r="33" spans="1:4" ht="15" customHeight="1">
      <c r="A33" s="85" t="s">
        <v>206</v>
      </c>
      <c r="B33" s="86" t="s">
        <v>207</v>
      </c>
      <c r="C33" s="82">
        <v>1</v>
      </c>
      <c r="D33" s="82">
        <v>1</v>
      </c>
    </row>
    <row r="34" spans="1:4" ht="15" customHeight="1">
      <c r="A34" s="46" t="s">
        <v>176</v>
      </c>
      <c r="B34" s="59" t="s">
        <v>177</v>
      </c>
      <c r="C34" s="82">
        <v>0.75</v>
      </c>
      <c r="D34" s="82">
        <v>0.75</v>
      </c>
    </row>
    <row r="35" spans="1:4" ht="15" customHeight="1">
      <c r="A35" s="46" t="s">
        <v>140</v>
      </c>
      <c r="B35" s="59" t="s">
        <v>141</v>
      </c>
      <c r="C35" s="82">
        <v>1</v>
      </c>
      <c r="D35" s="82">
        <v>1</v>
      </c>
    </row>
    <row r="36" spans="1:4" ht="15" customHeight="1">
      <c r="A36" s="46" t="s">
        <v>98</v>
      </c>
      <c r="B36" s="59" t="s">
        <v>99</v>
      </c>
      <c r="C36" s="82">
        <v>0.94</v>
      </c>
      <c r="D36" s="82">
        <v>0.94</v>
      </c>
    </row>
    <row r="37" spans="1:4" ht="15" customHeight="1">
      <c r="A37" s="83" t="s">
        <v>198</v>
      </c>
      <c r="B37" s="84" t="s">
        <v>199</v>
      </c>
      <c r="C37" s="82">
        <v>1</v>
      </c>
      <c r="D37" s="82">
        <v>1</v>
      </c>
    </row>
    <row r="38" spans="1:4" ht="15" customHeight="1">
      <c r="A38" s="189" t="s">
        <v>93</v>
      </c>
      <c r="B38" s="190"/>
      <c r="C38" s="190"/>
      <c r="D38" s="191"/>
    </row>
    <row r="39" spans="1:4" ht="15" customHeight="1">
      <c r="A39" s="46" t="s">
        <v>213</v>
      </c>
      <c r="B39" s="59" t="s">
        <v>214</v>
      </c>
      <c r="C39" s="82">
        <v>0.8</v>
      </c>
      <c r="D39" s="82">
        <v>0.8</v>
      </c>
    </row>
    <row r="40" spans="1:4" ht="15" customHeight="1">
      <c r="A40" s="189" t="s">
        <v>82</v>
      </c>
      <c r="B40" s="190"/>
      <c r="C40" s="190"/>
      <c r="D40" s="191"/>
    </row>
    <row r="41" spans="1:4" ht="15" customHeight="1">
      <c r="A41" s="105" t="s">
        <v>302</v>
      </c>
      <c r="B41" s="106" t="s">
        <v>303</v>
      </c>
      <c r="C41" s="99">
        <v>1</v>
      </c>
      <c r="D41" s="99">
        <v>1</v>
      </c>
    </row>
    <row r="42" spans="1:4" ht="15" customHeight="1">
      <c r="A42" s="189" t="s">
        <v>148</v>
      </c>
      <c r="B42" s="190"/>
      <c r="C42" s="190"/>
      <c r="D42" s="191"/>
    </row>
    <row r="43" spans="1:4" ht="15" customHeight="1">
      <c r="A43" s="46" t="s">
        <v>238</v>
      </c>
      <c r="B43" s="59" t="s">
        <v>237</v>
      </c>
      <c r="C43" s="77">
        <v>0.69</v>
      </c>
      <c r="D43" s="77">
        <v>0.69</v>
      </c>
    </row>
    <row r="44" spans="1:4" ht="15" customHeight="1">
      <c r="A44" s="46" t="s">
        <v>147</v>
      </c>
      <c r="B44" s="59" t="s">
        <v>146</v>
      </c>
      <c r="C44" s="99">
        <v>0.69</v>
      </c>
      <c r="D44" s="99">
        <v>0.69</v>
      </c>
    </row>
    <row r="45" spans="1:4" ht="15" customHeight="1">
      <c r="A45" s="189" t="s">
        <v>83</v>
      </c>
      <c r="B45" s="190"/>
      <c r="C45" s="190"/>
      <c r="D45" s="191"/>
    </row>
    <row r="46" spans="1:4" ht="15" customHeight="1">
      <c r="A46" s="105" t="s">
        <v>282</v>
      </c>
      <c r="B46" s="106" t="s">
        <v>281</v>
      </c>
      <c r="C46" s="99">
        <v>100</v>
      </c>
      <c r="D46" s="99">
        <v>100</v>
      </c>
    </row>
    <row r="47" spans="1:4" ht="15" customHeight="1">
      <c r="A47" s="105" t="s">
        <v>244</v>
      </c>
      <c r="B47" s="106" t="s">
        <v>243</v>
      </c>
      <c r="C47" s="99">
        <v>2.86</v>
      </c>
      <c r="D47" s="99">
        <v>2.86</v>
      </c>
    </row>
    <row r="48" spans="1:4" ht="15" customHeight="1">
      <c r="A48" s="182" t="s">
        <v>31</v>
      </c>
      <c r="B48" s="183" t="s">
        <v>31</v>
      </c>
      <c r="C48" s="183"/>
      <c r="D48" s="184"/>
    </row>
    <row r="49" spans="1:4" ht="15" customHeight="1">
      <c r="A49" s="46" t="s">
        <v>279</v>
      </c>
      <c r="B49" s="59" t="s">
        <v>280</v>
      </c>
      <c r="C49" s="99">
        <v>27.25</v>
      </c>
      <c r="D49" s="99">
        <v>27.25</v>
      </c>
    </row>
    <row r="50" spans="1:4" ht="15" customHeight="1">
      <c r="A50" s="73" t="s">
        <v>41</v>
      </c>
      <c r="B50" s="73" t="s">
        <v>20</v>
      </c>
      <c r="C50" s="73" t="s">
        <v>92</v>
      </c>
      <c r="D50" s="73" t="s">
        <v>19</v>
      </c>
    </row>
    <row r="51" spans="1:4" ht="15" customHeight="1">
      <c r="A51" s="182" t="s">
        <v>83</v>
      </c>
      <c r="B51" s="183"/>
      <c r="C51" s="183"/>
      <c r="D51" s="184"/>
    </row>
    <row r="52" spans="1:4" ht="15" customHeight="1">
      <c r="A52" s="93" t="s">
        <v>100</v>
      </c>
      <c r="B52" s="94" t="s">
        <v>101</v>
      </c>
      <c r="C52" s="99">
        <v>1.63</v>
      </c>
      <c r="D52" s="99">
        <v>1.63</v>
      </c>
    </row>
    <row r="53" spans="1:4" ht="15" customHeight="1">
      <c r="A53" s="182" t="s">
        <v>31</v>
      </c>
      <c r="B53" s="183" t="s">
        <v>31</v>
      </c>
      <c r="C53" s="183"/>
      <c r="D53" s="184"/>
    </row>
    <row r="54" spans="1:4" ht="15" customHeight="1">
      <c r="A54" s="93" t="s">
        <v>283</v>
      </c>
      <c r="B54" s="94" t="s">
        <v>284</v>
      </c>
      <c r="C54" s="99">
        <v>23</v>
      </c>
      <c r="D54" s="99">
        <v>23</v>
      </c>
    </row>
  </sheetData>
  <mergeCells count="15">
    <mergeCell ref="A53:D53"/>
    <mergeCell ref="A1:D1"/>
    <mergeCell ref="A3:D3"/>
    <mergeCell ref="A20:D20"/>
    <mergeCell ref="A26:D26"/>
    <mergeCell ref="A12:D12"/>
    <mergeCell ref="A9:D9"/>
    <mergeCell ref="A51:D51"/>
    <mergeCell ref="A42:D42"/>
    <mergeCell ref="A45:D45"/>
    <mergeCell ref="A7:D7"/>
    <mergeCell ref="A38:D38"/>
    <mergeCell ref="A40:D40"/>
    <mergeCell ref="A18:D18"/>
    <mergeCell ref="A48:D48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46"/>
  <sheetViews>
    <sheetView workbookViewId="0">
      <selection activeCell="K8" sqref="K8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 customHeight="1">
      <c r="B1" s="245" t="s">
        <v>0</v>
      </c>
      <c r="C1" s="245"/>
      <c r="D1" s="245"/>
      <c r="E1" s="245"/>
      <c r="F1" s="246"/>
      <c r="H1" s="247"/>
      <c r="I1" s="247"/>
    </row>
    <row r="2" spans="1:9" ht="18" customHeight="1">
      <c r="B2" s="245" t="s">
        <v>316</v>
      </c>
      <c r="C2" s="245"/>
      <c r="D2" s="245"/>
      <c r="E2" s="245"/>
      <c r="F2" s="245"/>
      <c r="H2" s="247"/>
      <c r="I2" s="247"/>
    </row>
    <row r="3" spans="1:9" ht="18" customHeight="1">
      <c r="B3" s="248" t="s">
        <v>317</v>
      </c>
      <c r="C3" s="249"/>
      <c r="D3" s="250"/>
      <c r="E3" s="246"/>
      <c r="F3" s="246"/>
      <c r="H3" s="247"/>
      <c r="I3" s="247"/>
    </row>
    <row r="4" spans="1:9" ht="18" customHeight="1">
      <c r="B4" s="248"/>
      <c r="C4" s="249"/>
      <c r="D4" s="250"/>
      <c r="E4" s="246"/>
      <c r="F4" s="246"/>
      <c r="H4" s="247"/>
      <c r="I4" s="247"/>
    </row>
    <row r="5" spans="1:9" ht="18" customHeight="1">
      <c r="B5" s="248"/>
      <c r="C5" s="249"/>
      <c r="D5" s="250"/>
      <c r="E5" s="246"/>
      <c r="F5" s="246"/>
      <c r="H5" s="247"/>
      <c r="I5" s="247"/>
    </row>
    <row r="6" spans="1:9" ht="17.100000000000001" customHeight="1">
      <c r="B6" s="251" t="s">
        <v>318</v>
      </c>
      <c r="C6" s="252"/>
      <c r="D6" s="252"/>
      <c r="E6" s="253"/>
      <c r="F6" s="253"/>
      <c r="H6" s="247"/>
      <c r="I6" s="247"/>
    </row>
    <row r="7" spans="1:9" ht="24" customHeight="1">
      <c r="B7" s="254" t="s">
        <v>41</v>
      </c>
      <c r="C7" s="255" t="s">
        <v>20</v>
      </c>
      <c r="D7" s="256" t="s">
        <v>319</v>
      </c>
      <c r="E7" s="257" t="s">
        <v>320</v>
      </c>
      <c r="F7" s="257" t="s">
        <v>321</v>
      </c>
      <c r="H7" s="247"/>
      <c r="I7" s="247"/>
    </row>
    <row r="8" spans="1:9" ht="24" customHeight="1">
      <c r="B8" s="258" t="s">
        <v>29</v>
      </c>
      <c r="C8" s="259"/>
      <c r="D8" s="259"/>
      <c r="E8" s="259"/>
      <c r="F8" s="260"/>
    </row>
    <row r="9" spans="1:9" ht="24" customHeight="1">
      <c r="A9" s="109"/>
      <c r="B9" s="261" t="s">
        <v>322</v>
      </c>
      <c r="C9" s="261" t="s">
        <v>113</v>
      </c>
      <c r="D9" s="262">
        <v>3</v>
      </c>
      <c r="E9" s="263">
        <v>6252877</v>
      </c>
      <c r="F9" s="263">
        <v>4001941.28</v>
      </c>
    </row>
    <row r="10" spans="1:9" ht="24" customHeight="1">
      <c r="A10" s="109"/>
      <c r="B10" s="261" t="s">
        <v>323</v>
      </c>
      <c r="C10" s="261" t="s">
        <v>202</v>
      </c>
      <c r="D10" s="262">
        <v>3</v>
      </c>
      <c r="E10" s="263">
        <v>10000000</v>
      </c>
      <c r="F10" s="263">
        <v>3000000</v>
      </c>
    </row>
    <row r="11" spans="1:9" ht="24" customHeight="1">
      <c r="A11" s="109"/>
      <c r="B11" s="261" t="s">
        <v>324</v>
      </c>
      <c r="C11" s="261" t="s">
        <v>246</v>
      </c>
      <c r="D11" s="262">
        <v>1</v>
      </c>
      <c r="E11" s="263">
        <v>1000000</v>
      </c>
      <c r="F11" s="263">
        <v>4060000</v>
      </c>
    </row>
    <row r="12" spans="1:9" ht="24" customHeight="1">
      <c r="A12" s="109"/>
      <c r="B12" s="264" t="s">
        <v>325</v>
      </c>
      <c r="C12" s="265"/>
      <c r="D12" s="262">
        <f>SUM(D9:D11)</f>
        <v>7</v>
      </c>
      <c r="E12" s="263">
        <f>SUM(E9:E11)</f>
        <v>17252877</v>
      </c>
      <c r="F12" s="263">
        <f>SUM(F9:F11)</f>
        <v>11061941.279999999</v>
      </c>
    </row>
    <row r="13" spans="1:9" ht="24" customHeight="1">
      <c r="A13" s="109"/>
      <c r="B13" s="266" t="s">
        <v>30</v>
      </c>
      <c r="C13" s="267"/>
      <c r="D13" s="267"/>
      <c r="E13" s="267"/>
      <c r="F13" s="268"/>
    </row>
    <row r="14" spans="1:9" ht="24" customHeight="1">
      <c r="A14" s="109"/>
      <c r="B14" s="269" t="s">
        <v>326</v>
      </c>
      <c r="C14" s="269" t="s">
        <v>254</v>
      </c>
      <c r="D14" s="262">
        <v>2</v>
      </c>
      <c r="E14" s="263">
        <v>200000</v>
      </c>
      <c r="F14" s="263">
        <v>3220000</v>
      </c>
    </row>
    <row r="15" spans="1:9" ht="24" customHeight="1">
      <c r="A15" s="109"/>
      <c r="B15" s="264" t="s">
        <v>327</v>
      </c>
      <c r="C15" s="265"/>
      <c r="D15" s="262">
        <f>SUM(D14)</f>
        <v>2</v>
      </c>
      <c r="E15" s="263">
        <f>SUM(E14)</f>
        <v>200000</v>
      </c>
      <c r="F15" s="263">
        <f>SUM(F14)</f>
        <v>3220000</v>
      </c>
    </row>
    <row r="16" spans="1:9" ht="24" customHeight="1">
      <c r="A16" s="109"/>
      <c r="B16" s="270" t="s">
        <v>40</v>
      </c>
      <c r="C16" s="271"/>
      <c r="D16" s="262">
        <f>D12+D15</f>
        <v>9</v>
      </c>
      <c r="E16" s="263">
        <f>E12+E15</f>
        <v>17452877</v>
      </c>
      <c r="F16" s="263">
        <f>F12+F15</f>
        <v>14281941.279999999</v>
      </c>
    </row>
    <row r="17" spans="1:6" ht="24" customHeight="1">
      <c r="A17" s="109"/>
      <c r="B17" s="272"/>
      <c r="C17" s="272"/>
      <c r="D17" s="273"/>
      <c r="E17" s="274"/>
      <c r="F17" s="274"/>
    </row>
    <row r="18" spans="1:6" ht="24" customHeight="1">
      <c r="A18" s="109"/>
      <c r="B18" s="109"/>
      <c r="D18" s="275"/>
      <c r="E18" s="276"/>
      <c r="F18" s="276"/>
    </row>
    <row r="19" spans="1:6" ht="24" customHeight="1">
      <c r="A19" s="109"/>
      <c r="B19" s="277" t="s">
        <v>328</v>
      </c>
      <c r="C19" s="278"/>
      <c r="D19" s="279"/>
      <c r="E19" s="280"/>
      <c r="F19" s="281"/>
    </row>
    <row r="20" spans="1:6" ht="24" customHeight="1">
      <c r="A20" s="109"/>
      <c r="B20" s="282" t="s">
        <v>41</v>
      </c>
      <c r="C20" s="255" t="s">
        <v>20</v>
      </c>
      <c r="D20" s="283" t="s">
        <v>319</v>
      </c>
      <c r="E20" s="284" t="s">
        <v>320</v>
      </c>
      <c r="F20" s="284" t="s">
        <v>321</v>
      </c>
    </row>
    <row r="21" spans="1:6" ht="24" customHeight="1">
      <c r="A21" s="285"/>
      <c r="B21" s="266" t="s">
        <v>30</v>
      </c>
      <c r="C21" s="267"/>
      <c r="D21" s="267"/>
      <c r="E21" s="267"/>
      <c r="F21" s="268"/>
    </row>
    <row r="22" spans="1:6" ht="24" customHeight="1">
      <c r="A22" s="285"/>
      <c r="B22" s="269" t="s">
        <v>326</v>
      </c>
      <c r="C22" s="269" t="s">
        <v>254</v>
      </c>
      <c r="D22" s="262">
        <v>14</v>
      </c>
      <c r="E22" s="263">
        <v>1500000</v>
      </c>
      <c r="F22" s="263">
        <v>24000050</v>
      </c>
    </row>
    <row r="23" spans="1:6" ht="24" customHeight="1">
      <c r="A23" s="285"/>
      <c r="B23" s="286" t="s">
        <v>327</v>
      </c>
      <c r="C23" s="287"/>
      <c r="D23" s="262">
        <f>SUM(D22)</f>
        <v>14</v>
      </c>
      <c r="E23" s="263">
        <f>SUM(E22)</f>
        <v>1500000</v>
      </c>
      <c r="F23" s="263">
        <f>SUM(F22)</f>
        <v>24000050</v>
      </c>
    </row>
    <row r="24" spans="1:6" ht="24" customHeight="1">
      <c r="A24" s="285"/>
      <c r="B24" s="288" t="s">
        <v>40</v>
      </c>
      <c r="C24" s="289"/>
      <c r="D24" s="262">
        <f>D23</f>
        <v>14</v>
      </c>
      <c r="E24" s="263">
        <f>E23</f>
        <v>1500000</v>
      </c>
      <c r="F24" s="263">
        <f>F23</f>
        <v>24000050</v>
      </c>
    </row>
    <row r="25" spans="1:6" ht="24" customHeight="1">
      <c r="A25" s="285"/>
      <c r="B25" s="285"/>
      <c r="C25" s="285"/>
      <c r="D25" s="275"/>
      <c r="E25" s="276"/>
      <c r="F25" s="276"/>
    </row>
    <row r="26" spans="1:6" ht="24" customHeight="1">
      <c r="A26" s="285"/>
      <c r="B26" s="290" t="s">
        <v>329</v>
      </c>
      <c r="C26" s="290"/>
      <c r="D26" s="290"/>
      <c r="E26" s="290"/>
      <c r="F26" s="290"/>
    </row>
    <row r="27" spans="1:6" ht="24" customHeight="1">
      <c r="A27" s="285"/>
      <c r="B27" s="291" t="s">
        <v>41</v>
      </c>
      <c r="C27" s="292" t="s">
        <v>20</v>
      </c>
      <c r="D27" s="293" t="s">
        <v>330</v>
      </c>
      <c r="E27" s="294" t="s">
        <v>331</v>
      </c>
      <c r="F27" s="294" t="s">
        <v>332</v>
      </c>
    </row>
    <row r="28" spans="1:6" ht="24" customHeight="1">
      <c r="A28" s="285"/>
      <c r="B28" s="267" t="s">
        <v>29</v>
      </c>
      <c r="C28" s="267"/>
      <c r="D28" s="267"/>
      <c r="E28" s="267"/>
      <c r="F28" s="268"/>
    </row>
    <row r="29" spans="1:6" s="297" customFormat="1" ht="24" customHeight="1">
      <c r="A29" s="295"/>
      <c r="B29" s="296" t="s">
        <v>169</v>
      </c>
      <c r="C29" s="296" t="s">
        <v>170</v>
      </c>
      <c r="D29" s="262">
        <v>1</v>
      </c>
      <c r="E29" s="263">
        <v>101450</v>
      </c>
      <c r="F29" s="263">
        <v>55797.5</v>
      </c>
    </row>
    <row r="30" spans="1:6" ht="24" customHeight="1">
      <c r="A30" s="285"/>
      <c r="B30" s="269" t="s">
        <v>325</v>
      </c>
      <c r="C30" s="269"/>
      <c r="D30" s="262">
        <f>SUM(D29)</f>
        <v>1</v>
      </c>
      <c r="E30" s="263">
        <f>SUM(E29)</f>
        <v>101450</v>
      </c>
      <c r="F30" s="263">
        <f>SUM(F29)</f>
        <v>55797.5</v>
      </c>
    </row>
    <row r="31" spans="1:6" ht="24" customHeight="1">
      <c r="A31" s="285"/>
      <c r="B31" s="288" t="s">
        <v>40</v>
      </c>
      <c r="C31" s="289"/>
      <c r="D31" s="262">
        <f>D30</f>
        <v>1</v>
      </c>
      <c r="E31" s="263">
        <f>E30</f>
        <v>101450</v>
      </c>
      <c r="F31" s="263">
        <f>F30</f>
        <v>55797.5</v>
      </c>
    </row>
    <row r="32" spans="1:6" ht="24" customHeight="1">
      <c r="A32" s="285"/>
      <c r="B32" s="285"/>
      <c r="C32" s="285"/>
      <c r="D32" s="275"/>
      <c r="E32" s="276"/>
      <c r="F32" s="276"/>
    </row>
    <row r="33" spans="1:6" ht="24" customHeight="1">
      <c r="A33" s="285"/>
      <c r="B33" s="285"/>
      <c r="C33" s="285"/>
      <c r="D33" s="275"/>
      <c r="E33" s="276"/>
      <c r="F33" s="276"/>
    </row>
    <row r="34" spans="1:6" ht="24" customHeight="1">
      <c r="A34" s="298"/>
      <c r="B34" s="299" t="s">
        <v>333</v>
      </c>
      <c r="C34" s="299"/>
      <c r="D34" s="299"/>
      <c r="E34" s="299"/>
      <c r="F34" s="299"/>
    </row>
    <row r="35" spans="1:6" ht="24" customHeight="1">
      <c r="A35" s="298"/>
      <c r="B35" s="291" t="s">
        <v>41</v>
      </c>
      <c r="C35" s="292" t="s">
        <v>20</v>
      </c>
      <c r="D35" s="293" t="s">
        <v>319</v>
      </c>
      <c r="E35" s="294" t="s">
        <v>320</v>
      </c>
      <c r="F35" s="294" t="s">
        <v>321</v>
      </c>
    </row>
    <row r="36" spans="1:6" ht="24" customHeight="1">
      <c r="A36" s="285"/>
      <c r="B36" s="266" t="s">
        <v>334</v>
      </c>
      <c r="C36" s="267"/>
      <c r="D36" s="267"/>
      <c r="E36" s="267"/>
      <c r="F36" s="268"/>
    </row>
    <row r="37" spans="1:6" ht="24" customHeight="1">
      <c r="A37" s="285"/>
      <c r="B37" s="300" t="s">
        <v>335</v>
      </c>
      <c r="C37" s="286" t="s">
        <v>197</v>
      </c>
      <c r="D37" s="262">
        <v>1</v>
      </c>
      <c r="E37" s="263">
        <v>500000</v>
      </c>
      <c r="F37" s="263">
        <v>925000</v>
      </c>
    </row>
    <row r="38" spans="1:6" ht="24" customHeight="1">
      <c r="A38" s="285"/>
      <c r="B38" s="300" t="s">
        <v>38</v>
      </c>
      <c r="C38" s="286" t="s">
        <v>39</v>
      </c>
      <c r="D38" s="262">
        <v>7</v>
      </c>
      <c r="E38" s="263">
        <v>2737000</v>
      </c>
      <c r="F38" s="263">
        <v>3525860</v>
      </c>
    </row>
    <row r="39" spans="1:6" ht="24" customHeight="1">
      <c r="A39" s="285"/>
      <c r="B39" s="288" t="s">
        <v>336</v>
      </c>
      <c r="C39" s="289"/>
      <c r="D39" s="262">
        <f>SUM(D37:D38)</f>
        <v>8</v>
      </c>
      <c r="E39" s="263">
        <f>SUM(E37:E38)</f>
        <v>3237000</v>
      </c>
      <c r="F39" s="263">
        <f>SUM(F37:F38)</f>
        <v>4450860</v>
      </c>
    </row>
    <row r="40" spans="1:6" ht="24" customHeight="1">
      <c r="A40" s="298"/>
      <c r="B40" s="288" t="s">
        <v>40</v>
      </c>
      <c r="C40" s="289"/>
      <c r="D40" s="262">
        <f>D39</f>
        <v>8</v>
      </c>
      <c r="E40" s="263">
        <f>E39</f>
        <v>3237000</v>
      </c>
      <c r="F40" s="263">
        <f>F39</f>
        <v>4450860</v>
      </c>
    </row>
    <row r="41" spans="1:6" ht="24" customHeight="1">
      <c r="A41" s="298"/>
      <c r="B41" s="298"/>
      <c r="C41" s="285"/>
    </row>
    <row r="42" spans="1:6">
      <c r="A42" s="298"/>
      <c r="B42" s="298"/>
      <c r="C42" s="285"/>
    </row>
    <row r="43" spans="1:6">
      <c r="A43" s="298"/>
      <c r="B43" s="298"/>
      <c r="C43" s="285"/>
    </row>
    <row r="44" spans="1:6">
      <c r="A44" s="298"/>
      <c r="B44" s="298"/>
      <c r="C44" s="285"/>
    </row>
    <row r="45" spans="1:6">
      <c r="A45" s="298"/>
      <c r="B45" s="298"/>
      <c r="C45" s="285"/>
    </row>
    <row r="46" spans="1:6">
      <c r="A46" s="298"/>
      <c r="B46" s="298"/>
      <c r="C46" s="285"/>
    </row>
  </sheetData>
  <mergeCells count="15">
    <mergeCell ref="B36:F36"/>
    <mergeCell ref="B39:C39"/>
    <mergeCell ref="B40:C40"/>
    <mergeCell ref="B28:F28"/>
    <mergeCell ref="B21:F21"/>
    <mergeCell ref="B24:C24"/>
    <mergeCell ref="B26:F26"/>
    <mergeCell ref="B31:C31"/>
    <mergeCell ref="B34:F34"/>
    <mergeCell ref="B1:E1"/>
    <mergeCell ref="B2:F2"/>
    <mergeCell ref="B6:D6"/>
    <mergeCell ref="B8:F8"/>
    <mergeCell ref="B13:F13"/>
    <mergeCell ref="B16:C16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5"/>
  <sheetViews>
    <sheetView zoomScale="120" zoomScaleNormal="120" workbookViewId="0">
      <selection activeCell="M9" sqref="M9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20" t="s">
        <v>0</v>
      </c>
      <c r="C1" s="221"/>
      <c r="D1" s="222"/>
      <c r="E1" s="6"/>
      <c r="F1" s="10"/>
      <c r="G1" s="10"/>
      <c r="H1" s="10"/>
      <c r="I1" s="10"/>
    </row>
    <row r="2" spans="2:9" ht="10.5" customHeight="1">
      <c r="B2" s="223"/>
      <c r="C2" s="224"/>
      <c r="D2" s="225"/>
      <c r="E2" s="6"/>
      <c r="F2" s="10"/>
      <c r="G2" s="10"/>
      <c r="H2" s="10"/>
      <c r="I2" s="10"/>
    </row>
    <row r="3" spans="2:9" ht="18" customHeight="1">
      <c r="B3" s="96" t="s">
        <v>309</v>
      </c>
      <c r="C3" s="6"/>
      <c r="D3" s="6"/>
      <c r="E3" s="6"/>
      <c r="F3" s="6"/>
      <c r="G3" s="6"/>
      <c r="H3" s="6"/>
      <c r="I3" s="6"/>
    </row>
    <row r="4" spans="2:9" ht="11.25" customHeight="1">
      <c r="B4" s="96"/>
      <c r="C4" s="6"/>
      <c r="D4" s="6"/>
      <c r="E4" s="6"/>
      <c r="F4" s="6"/>
      <c r="G4" s="6"/>
      <c r="H4" s="6"/>
      <c r="I4" s="6"/>
    </row>
    <row r="5" spans="2:9" ht="24" customHeight="1">
      <c r="B5" s="237" t="s">
        <v>311</v>
      </c>
      <c r="C5" s="238"/>
      <c r="D5" s="238"/>
      <c r="E5" s="238"/>
      <c r="F5" s="238"/>
      <c r="G5" s="238"/>
      <c r="H5" s="238"/>
      <c r="I5" s="239"/>
    </row>
    <row r="6" spans="2:9" ht="31.5" customHeight="1">
      <c r="B6" s="115" t="s">
        <v>15</v>
      </c>
      <c r="C6" s="116" t="s">
        <v>20</v>
      </c>
      <c r="D6" s="116" t="s">
        <v>22</v>
      </c>
      <c r="E6" s="116" t="s">
        <v>23</v>
      </c>
      <c r="F6" s="116" t="s">
        <v>24</v>
      </c>
      <c r="G6" s="117" t="s">
        <v>28</v>
      </c>
      <c r="H6" s="117" t="s">
        <v>18</v>
      </c>
      <c r="I6" s="118" t="s">
        <v>7</v>
      </c>
    </row>
    <row r="7" spans="2:9" ht="18" customHeight="1">
      <c r="B7" s="240" t="s">
        <v>29</v>
      </c>
      <c r="C7" s="241"/>
      <c r="D7" s="241"/>
      <c r="E7" s="241"/>
      <c r="F7" s="241"/>
      <c r="G7" s="241"/>
      <c r="H7" s="241"/>
      <c r="I7" s="242"/>
    </row>
    <row r="8" spans="2:9" ht="19.5" customHeight="1">
      <c r="B8" s="119" t="s">
        <v>275</v>
      </c>
      <c r="C8" s="120" t="s">
        <v>276</v>
      </c>
      <c r="D8" s="121">
        <v>0.14000000000000001</v>
      </c>
      <c r="E8" s="121">
        <v>0.13</v>
      </c>
      <c r="F8" s="121">
        <v>0.14000000000000001</v>
      </c>
      <c r="G8" s="104">
        <v>35</v>
      </c>
      <c r="H8" s="104">
        <v>202506723</v>
      </c>
      <c r="I8" s="104">
        <v>28350641.219999999</v>
      </c>
    </row>
    <row r="9" spans="2:9" ht="19.5" customHeight="1">
      <c r="B9" s="122" t="s">
        <v>298</v>
      </c>
      <c r="C9" s="192"/>
      <c r="D9" s="194"/>
      <c r="E9" s="194"/>
      <c r="F9" s="204"/>
      <c r="G9" s="123">
        <f>SUM(G8:G8)</f>
        <v>35</v>
      </c>
      <c r="H9" s="123">
        <f>SUM(H8:H8)</f>
        <v>202506723</v>
      </c>
      <c r="I9" s="123">
        <f>SUM(I8:I8)</f>
        <v>28350641.219999999</v>
      </c>
    </row>
    <row r="10" spans="2:9" ht="19.5" customHeight="1">
      <c r="B10" s="124" t="s">
        <v>299</v>
      </c>
      <c r="C10" s="198"/>
      <c r="D10" s="199"/>
      <c r="E10" s="199"/>
      <c r="F10" s="200"/>
      <c r="G10" s="125">
        <f>G9</f>
        <v>35</v>
      </c>
      <c r="H10" s="125">
        <f t="shared" ref="H10:I10" si="0">H9</f>
        <v>202506723</v>
      </c>
      <c r="I10" s="125">
        <f t="shared" si="0"/>
        <v>28350641.219999999</v>
      </c>
    </row>
    <row r="11" spans="2:9" ht="7.5" customHeight="1">
      <c r="B11" s="96"/>
      <c r="C11" s="6"/>
      <c r="D11" s="6"/>
      <c r="E11" s="6"/>
      <c r="F11" s="6"/>
      <c r="G11" s="6"/>
      <c r="H11" s="6"/>
      <c r="I11" s="6"/>
    </row>
    <row r="12" spans="2:9" ht="20.25" customHeight="1">
      <c r="B12" s="234" t="s">
        <v>115</v>
      </c>
      <c r="C12" s="235"/>
      <c r="D12" s="235"/>
      <c r="E12" s="235"/>
      <c r="F12" s="235"/>
      <c r="G12" s="235"/>
      <c r="H12" s="235"/>
      <c r="I12" s="235"/>
    </row>
    <row r="13" spans="2:9" ht="18" customHeight="1">
      <c r="B13" s="231" t="s">
        <v>15</v>
      </c>
      <c r="C13" s="232"/>
      <c r="D13" s="233"/>
      <c r="E13" s="231" t="s">
        <v>20</v>
      </c>
      <c r="F13" s="233"/>
      <c r="G13" s="236" t="s">
        <v>44</v>
      </c>
      <c r="H13" s="232"/>
      <c r="I13" s="233"/>
    </row>
    <row r="14" spans="2:9" ht="12.95" customHeight="1">
      <c r="B14" s="226" t="s">
        <v>29</v>
      </c>
      <c r="C14" s="227"/>
      <c r="D14" s="227"/>
      <c r="E14" s="227"/>
      <c r="F14" s="227"/>
      <c r="G14" s="227"/>
      <c r="H14" s="227"/>
      <c r="I14" s="228"/>
    </row>
    <row r="15" spans="2:9" ht="12.95" customHeight="1">
      <c r="B15" s="201" t="s">
        <v>296</v>
      </c>
      <c r="C15" s="196"/>
      <c r="D15" s="202"/>
      <c r="E15" s="203" t="s">
        <v>297</v>
      </c>
      <c r="F15" s="204"/>
      <c r="G15" s="203">
        <v>3</v>
      </c>
      <c r="H15" s="194"/>
      <c r="I15" s="204"/>
    </row>
    <row r="16" spans="2:9" ht="12.95" customHeight="1">
      <c r="B16" s="195" t="s">
        <v>227</v>
      </c>
      <c r="C16" s="230"/>
      <c r="D16" s="197"/>
      <c r="E16" s="192" t="s">
        <v>228</v>
      </c>
      <c r="F16" s="193"/>
      <c r="G16" s="192" t="s">
        <v>71</v>
      </c>
      <c r="H16" s="229"/>
      <c r="I16" s="193"/>
    </row>
    <row r="17" spans="2:9" ht="12.95" customHeight="1">
      <c r="B17" s="226" t="s">
        <v>83</v>
      </c>
      <c r="C17" s="227"/>
      <c r="D17" s="227"/>
      <c r="E17" s="227"/>
      <c r="F17" s="227"/>
      <c r="G17" s="227"/>
      <c r="H17" s="227"/>
      <c r="I17" s="228"/>
    </row>
    <row r="18" spans="2:9" ht="12.95" customHeight="1">
      <c r="B18" s="201" t="s">
        <v>229</v>
      </c>
      <c r="C18" s="196"/>
      <c r="D18" s="202"/>
      <c r="E18" s="203" t="s">
        <v>230</v>
      </c>
      <c r="F18" s="204"/>
      <c r="G18" s="203">
        <v>2.66</v>
      </c>
      <c r="H18" s="194"/>
      <c r="I18" s="204"/>
    </row>
    <row r="19" spans="2:9" ht="12.95" customHeight="1">
      <c r="B19" s="214" t="s">
        <v>72</v>
      </c>
      <c r="C19" s="215"/>
      <c r="D19" s="215"/>
      <c r="E19" s="215"/>
      <c r="F19" s="215"/>
      <c r="G19" s="215"/>
      <c r="H19" s="215"/>
      <c r="I19" s="216"/>
    </row>
    <row r="20" spans="2:9" ht="12.95" customHeight="1">
      <c r="B20" s="195" t="s">
        <v>104</v>
      </c>
      <c r="C20" s="196"/>
      <c r="D20" s="197"/>
      <c r="E20" s="192" t="s">
        <v>105</v>
      </c>
      <c r="F20" s="193"/>
      <c r="G20" s="192">
        <v>9.0500000000000007</v>
      </c>
      <c r="H20" s="194"/>
      <c r="I20" s="193"/>
    </row>
    <row r="21" spans="2:9" ht="12.95" customHeight="1">
      <c r="B21" s="195" t="s">
        <v>239</v>
      </c>
      <c r="C21" s="196"/>
      <c r="D21" s="197"/>
      <c r="E21" s="192" t="s">
        <v>240</v>
      </c>
      <c r="F21" s="193"/>
      <c r="G21" s="192">
        <v>10</v>
      </c>
      <c r="H21" s="194"/>
      <c r="I21" s="193"/>
    </row>
    <row r="22" spans="2:9" ht="12.95" customHeight="1">
      <c r="B22" s="195" t="s">
        <v>103</v>
      </c>
      <c r="C22" s="196"/>
      <c r="D22" s="197"/>
      <c r="E22" s="192" t="s">
        <v>102</v>
      </c>
      <c r="F22" s="193"/>
      <c r="G22" s="192">
        <v>1</v>
      </c>
      <c r="H22" s="194"/>
      <c r="I22" s="193"/>
    </row>
    <row r="23" spans="2:9" ht="12.95" customHeight="1">
      <c r="B23" s="205" t="s">
        <v>108</v>
      </c>
      <c r="C23" s="206"/>
      <c r="D23" s="207"/>
      <c r="E23" s="208" t="s">
        <v>109</v>
      </c>
      <c r="F23" s="209"/>
      <c r="G23" s="208">
        <v>1</v>
      </c>
      <c r="H23" s="210"/>
      <c r="I23" s="209"/>
    </row>
    <row r="24" spans="2:9" ht="12.95" customHeight="1">
      <c r="B24" s="205" t="s">
        <v>123</v>
      </c>
      <c r="C24" s="206"/>
      <c r="D24" s="207"/>
      <c r="E24" s="208" t="s">
        <v>124</v>
      </c>
      <c r="F24" s="209"/>
      <c r="G24" s="208" t="s">
        <v>71</v>
      </c>
      <c r="H24" s="210"/>
      <c r="I24" s="209"/>
    </row>
    <row r="25" spans="2:9" ht="12.95" customHeight="1">
      <c r="B25" s="217" t="s">
        <v>93</v>
      </c>
      <c r="C25" s="218"/>
      <c r="D25" s="218"/>
      <c r="E25" s="218"/>
      <c r="F25" s="218"/>
      <c r="G25" s="218"/>
      <c r="H25" s="218"/>
      <c r="I25" s="219"/>
    </row>
    <row r="26" spans="2:9" ht="12.95" customHeight="1">
      <c r="B26" s="195" t="s">
        <v>300</v>
      </c>
      <c r="C26" s="196"/>
      <c r="D26" s="197"/>
      <c r="E26" s="192" t="s">
        <v>301</v>
      </c>
      <c r="F26" s="193"/>
      <c r="G26" s="192" t="s">
        <v>71</v>
      </c>
      <c r="H26" s="194"/>
      <c r="I26" s="193"/>
    </row>
    <row r="27" spans="2:9" ht="12.95" customHeight="1">
      <c r="B27" s="195" t="s">
        <v>290</v>
      </c>
      <c r="C27" s="196"/>
      <c r="D27" s="197"/>
      <c r="E27" s="192" t="s">
        <v>291</v>
      </c>
      <c r="F27" s="193"/>
      <c r="G27" s="192" t="s">
        <v>71</v>
      </c>
      <c r="H27" s="194"/>
      <c r="I27" s="193"/>
    </row>
    <row r="28" spans="2:9" ht="12.95" customHeight="1">
      <c r="B28" s="195" t="s">
        <v>292</v>
      </c>
      <c r="C28" s="196"/>
      <c r="D28" s="197"/>
      <c r="E28" s="192" t="s">
        <v>293</v>
      </c>
      <c r="F28" s="193"/>
      <c r="G28" s="192" t="s">
        <v>71</v>
      </c>
      <c r="H28" s="194"/>
      <c r="I28" s="193"/>
    </row>
    <row r="29" spans="2:9" ht="12.95" customHeight="1">
      <c r="B29" s="195" t="s">
        <v>265</v>
      </c>
      <c r="C29" s="196"/>
      <c r="D29" s="197"/>
      <c r="E29" s="192" t="s">
        <v>266</v>
      </c>
      <c r="F29" s="193"/>
      <c r="G29" s="192">
        <v>1</v>
      </c>
      <c r="H29" s="194"/>
      <c r="I29" s="193"/>
    </row>
    <row r="30" spans="2:9" ht="12.95" customHeight="1">
      <c r="B30" s="211" t="s">
        <v>225</v>
      </c>
      <c r="C30" s="196"/>
      <c r="D30" s="202"/>
      <c r="E30" s="212" t="s">
        <v>226</v>
      </c>
      <c r="F30" s="204"/>
      <c r="G30" s="212" t="s">
        <v>71</v>
      </c>
      <c r="H30" s="194"/>
      <c r="I30" s="204"/>
    </row>
    <row r="31" spans="2:9" ht="12.95" customHeight="1">
      <c r="B31" s="211" t="s">
        <v>195</v>
      </c>
      <c r="C31" s="196"/>
      <c r="D31" s="202"/>
      <c r="E31" s="212" t="s">
        <v>194</v>
      </c>
      <c r="F31" s="204"/>
      <c r="G31" s="212">
        <v>0.5</v>
      </c>
      <c r="H31" s="194"/>
      <c r="I31" s="204"/>
    </row>
    <row r="32" spans="2:9" ht="12.95" customHeight="1">
      <c r="B32" s="205" t="s">
        <v>200</v>
      </c>
      <c r="C32" s="206"/>
      <c r="D32" s="207"/>
      <c r="E32" s="213" t="s">
        <v>201</v>
      </c>
      <c r="F32" s="213"/>
      <c r="G32" s="208" t="s">
        <v>71</v>
      </c>
      <c r="H32" s="210"/>
      <c r="I32" s="209"/>
    </row>
    <row r="33" spans="2:9" ht="12.95" customHeight="1">
      <c r="B33" s="205" t="s">
        <v>107</v>
      </c>
      <c r="C33" s="206"/>
      <c r="D33" s="207"/>
      <c r="E33" s="208" t="s">
        <v>106</v>
      </c>
      <c r="F33" s="209"/>
      <c r="G33" s="208" t="s">
        <v>71</v>
      </c>
      <c r="H33" s="210"/>
      <c r="I33" s="209"/>
    </row>
    <row r="34" spans="2:9" ht="25.5" customHeight="1"/>
    <row r="35" spans="2:9" ht="22.5"/>
  </sheetData>
  <mergeCells count="61">
    <mergeCell ref="B1:D2"/>
    <mergeCell ref="B17:I17"/>
    <mergeCell ref="B18:D18"/>
    <mergeCell ref="E18:F18"/>
    <mergeCell ref="G18:I18"/>
    <mergeCell ref="G16:I16"/>
    <mergeCell ref="E16:F16"/>
    <mergeCell ref="B16:D16"/>
    <mergeCell ref="B13:D13"/>
    <mergeCell ref="E13:F13"/>
    <mergeCell ref="B14:I14"/>
    <mergeCell ref="B12:I12"/>
    <mergeCell ref="G13:I13"/>
    <mergeCell ref="B5:I5"/>
    <mergeCell ref="B7:I7"/>
    <mergeCell ref="C9:F9"/>
    <mergeCell ref="E29:F29"/>
    <mergeCell ref="G29:I29"/>
    <mergeCell ref="B19:I19"/>
    <mergeCell ref="B22:D22"/>
    <mergeCell ref="E22:F22"/>
    <mergeCell ref="G22:I22"/>
    <mergeCell ref="B21:D21"/>
    <mergeCell ref="E21:F21"/>
    <mergeCell ref="G21:I21"/>
    <mergeCell ref="E23:F23"/>
    <mergeCell ref="G23:I23"/>
    <mergeCell ref="B25:I25"/>
    <mergeCell ref="G24:I24"/>
    <mergeCell ref="B24:D24"/>
    <mergeCell ref="E24:F24"/>
    <mergeCell ref="B29:D29"/>
    <mergeCell ref="B33:D33"/>
    <mergeCell ref="E33:F33"/>
    <mergeCell ref="G33:I33"/>
    <mergeCell ref="B30:D30"/>
    <mergeCell ref="E30:F30"/>
    <mergeCell ref="G32:I32"/>
    <mergeCell ref="B32:D32"/>
    <mergeCell ref="E32:F32"/>
    <mergeCell ref="B31:D31"/>
    <mergeCell ref="E31:F31"/>
    <mergeCell ref="G31:I31"/>
    <mergeCell ref="G30:I30"/>
    <mergeCell ref="C10:F10"/>
    <mergeCell ref="B15:D15"/>
    <mergeCell ref="E15:F15"/>
    <mergeCell ref="G15:I15"/>
    <mergeCell ref="B26:D26"/>
    <mergeCell ref="E26:F26"/>
    <mergeCell ref="G26:I26"/>
    <mergeCell ref="B23:D23"/>
    <mergeCell ref="B20:D20"/>
    <mergeCell ref="E20:F20"/>
    <mergeCell ref="G20:I20"/>
    <mergeCell ref="E28:F28"/>
    <mergeCell ref="G28:I28"/>
    <mergeCell ref="B28:D28"/>
    <mergeCell ref="B27:D27"/>
    <mergeCell ref="E27:F27"/>
    <mergeCell ref="G27:I2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J6" sqref="J6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43" t="s">
        <v>0</v>
      </c>
      <c r="C1" s="243"/>
      <c r="D1" s="5"/>
      <c r="E1" s="5"/>
      <c r="F1" s="5"/>
    </row>
    <row r="2" spans="1:6" ht="27.95" customHeight="1">
      <c r="A2" s="4"/>
      <c r="B2" s="244" t="s">
        <v>309</v>
      </c>
      <c r="C2" s="244"/>
      <c r="D2" s="244"/>
      <c r="E2" s="244"/>
      <c r="F2" s="244"/>
    </row>
    <row r="3" spans="1:6" ht="42.75" customHeight="1">
      <c r="B3" s="237" t="s">
        <v>45</v>
      </c>
      <c r="C3" s="238"/>
      <c r="D3" s="238"/>
      <c r="E3" s="238"/>
      <c r="F3" s="238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1" t="s">
        <v>75</v>
      </c>
      <c r="C11" s="102" t="s">
        <v>50</v>
      </c>
      <c r="D11" s="103" t="s">
        <v>80</v>
      </c>
      <c r="E11" s="107">
        <v>951110</v>
      </c>
      <c r="F11" s="16" t="s">
        <v>53</v>
      </c>
    </row>
    <row r="12" spans="1:6" ht="20.100000000000001" customHeight="1">
      <c r="B12" s="101" t="s">
        <v>76</v>
      </c>
      <c r="C12" s="102" t="s">
        <v>55</v>
      </c>
      <c r="D12" s="103" t="s">
        <v>116</v>
      </c>
      <c r="E12" s="107">
        <v>511000</v>
      </c>
      <c r="F12" s="113"/>
    </row>
    <row r="13" spans="1:6" ht="20.100000000000001" customHeight="1">
      <c r="B13" s="101" t="s">
        <v>75</v>
      </c>
      <c r="C13" s="102" t="s">
        <v>55</v>
      </c>
      <c r="D13" s="103" t="s">
        <v>78</v>
      </c>
      <c r="E13" s="104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125</v>
      </c>
      <c r="C16" s="17" t="s">
        <v>50</v>
      </c>
      <c r="D16" s="15" t="s">
        <v>127</v>
      </c>
      <c r="E16" s="14" t="s">
        <v>53</v>
      </c>
      <c r="F16" s="16" t="s">
        <v>53</v>
      </c>
    </row>
    <row r="17" spans="2:6" ht="20.100000000000001" customHeight="1">
      <c r="B17" s="11" t="s">
        <v>126</v>
      </c>
      <c r="C17" s="17" t="s">
        <v>55</v>
      </c>
      <c r="D17" s="15" t="s">
        <v>128</v>
      </c>
      <c r="E17" s="14" t="s">
        <v>53</v>
      </c>
      <c r="F17" s="16" t="s">
        <v>53</v>
      </c>
    </row>
    <row r="18" spans="2:6" ht="20.100000000000001" customHeight="1">
      <c r="B18" s="11" t="s">
        <v>125</v>
      </c>
      <c r="C18" s="17" t="s">
        <v>55</v>
      </c>
      <c r="D18" s="15" t="s">
        <v>129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2026-07-12T10:37:26Z</cp:lastPrinted>
  <dcterms:created xsi:type="dcterms:W3CDTF">2024-09-12T06:50:39Z</dcterms:created>
  <dcterms:modified xsi:type="dcterms:W3CDTF">2026-07-12T10:48:50Z</dcterms:modified>
</cp:coreProperties>
</file>